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65" activeTab="1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'стр.1'!$A$1:$DH$45</definedName>
    <definedName name="_xlnm.Print_Area" localSheetId="1">'стр.2_3'!$A$1:$DD$76</definedName>
    <definedName name="_xlnm.Print_Area" localSheetId="2">'стр.4-7'!$A$1:$E$249</definedName>
  </definedNames>
  <calcPr fullCalcOnLoad="1"/>
</workbook>
</file>

<file path=xl/sharedStrings.xml><?xml version="1.0" encoding="utf-8"?>
<sst xmlns="http://schemas.openxmlformats.org/spreadsheetml/2006/main" count="402" uniqueCount="198">
  <si>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</si>
  <si>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</si>
  <si>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</si>
  <si>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</si>
  <si>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</si>
  <si>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</si>
  <si>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</si>
  <si>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</si>
  <si>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</si>
  <si>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</si>
  <si>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</si>
  <si>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</si>
  <si>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</si>
  <si>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</si>
  <si>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</si>
  <si>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</si>
  <si>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</si>
  <si>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</si>
  <si>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</si>
  <si>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</si>
  <si>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</si>
  <si>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</si>
  <si>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</si>
  <si>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</si>
  <si>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</si>
  <si>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</si>
  <si>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</si>
  <si>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</si>
  <si>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</si>
  <si>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</si>
  <si>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</si>
  <si>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</si>
  <si>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</si>
  <si>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</si>
  <si>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</si>
  <si>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</si>
  <si>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</si>
  <si>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</si>
  <si>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</si>
  <si>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</si>
  <si>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</si>
  <si>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</si>
  <si>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</si>
  <si>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</si>
  <si>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</si>
  <si>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</si>
  <si>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</si>
  <si>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</si>
  <si>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</si>
  <si>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</si>
  <si>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</si>
  <si>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</si>
  <si>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</si>
  <si>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</si>
  <si>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</si>
  <si>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</si>
  <si>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</si>
  <si>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</si>
  <si>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</si>
  <si>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</si>
  <si>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</si>
  <si>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</si>
  <si>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</si>
  <si>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</si>
  <si>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</si>
  <si>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</si>
  <si>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</si>
  <si>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</si>
  <si>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</si>
  <si>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</si>
  <si>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</si>
  <si>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</si>
  <si>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</si>
  <si>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</si>
  <si>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</si>
  <si>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</si>
  <si>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</si>
  <si>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</si>
  <si>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</si>
  <si>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</si>
  <si>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</si>
  <si>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</si>
  <si>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</si>
  <si>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</si>
  <si>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</si>
  <si>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</si>
  <si>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</si>
  <si>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</si>
  <si>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</si>
  <si>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</si>
  <si>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</si>
  <si>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</si>
  <si>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</si>
  <si>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</si>
  <si>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</si>
  <si>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</si>
  <si>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</si>
  <si>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</si>
  <si>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</si>
  <si>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</si>
  <si>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</si>
  <si>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</si>
  <si>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</si>
  <si>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</si>
  <si>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</si>
  <si>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</si>
  <si>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</si>
  <si>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</si>
  <si>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</si>
  <si>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</si>
  <si>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</si>
  <si>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</si>
  <si>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</si>
  <si>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</si>
  <si>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</si>
  <si>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</si>
  <si>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</si>
  <si>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</si>
  <si>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</si>
  <si>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</si>
  <si>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</si>
  <si>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</si>
  <si>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</si>
  <si>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</si>
  <si>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</si>
  <si>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</si>
  <si>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</si>
  <si>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</si>
  <si>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</si>
  <si>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</si>
  <si>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</si>
  <si>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</si>
  <si>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</si>
  <si>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</si>
  <si>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</si>
  <si>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</si>
  <si>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04.01.611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</si>
  <si>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</si>
  <si>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</si>
  <si>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</si>
  <si>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</si>
  <si>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</si>
  <si>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</si>
  <si>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Субсидии бюджетным учреждениям на иные цели зас счет средств бюджета города Пензы</t>
  </si>
  <si>
    <t>05.01.612</t>
  </si>
  <si>
    <t>Долгосрочная целевая программа города Пензы "Здоровый ребенок" на 2011-2013 годы</t>
  </si>
  <si>
    <t>Субсидии бюджетным учреждениям на иные цели зас счет федеральных средств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</si>
  <si>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</si>
  <si>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</si>
  <si>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</si>
  <si>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</si>
  <si>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</si>
  <si>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</si>
  <si>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</si>
  <si>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</si>
  <si>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</si>
  <si>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</si>
  <si>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</si>
  <si>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</si>
  <si>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</si>
  <si>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</si>
  <si>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Ю.А.Голодяев</t>
  </si>
  <si>
    <t>Муниципальное общеобразовательное учреждение средняя общеобразовательная школа №66 г.Пензы</t>
  </si>
  <si>
    <t>Управление образования города Пензы</t>
  </si>
  <si>
    <t>440033 г.Пенза Ул.Медицинская 1-а</t>
  </si>
  <si>
    <t>Услуга № 2столовая</t>
  </si>
  <si>
    <t>Услуга № 3 платные обр.услуги</t>
  </si>
  <si>
    <t>04.10.611</t>
  </si>
  <si>
    <t>Субсидии на иные цели за счет средств бюджета города Пензы</t>
  </si>
  <si>
    <t>И.Э.Долгушева</t>
  </si>
  <si>
    <t>О.И.Еськина</t>
  </si>
  <si>
    <t>Долгосрочная целевая программа "Организация отдыха,оздоровления,занятости детей и подростков в городе Пензе на 2011-2015гг"</t>
  </si>
  <si>
    <t>Долгосрочная целевая программа "Укрепление материально-технической базы и проведение капитального ремонта зданий и ссоружений учреждений,в отношении которых функции и полномочия учредителя осуществляет Управление образования города Пензы "</t>
  </si>
  <si>
    <t>Долгосрочная целевая программа "Многодетная семья" на 2011-2013 годы</t>
  </si>
  <si>
    <t>Долгосрочная целевая программа "Школьное молоко" на 2011-2013 годы</t>
  </si>
  <si>
    <t>Долгосрочная целевая программа  города Пензы "совершенствовапние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</si>
  <si>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>Мероприятия по выполнению наказов избирателей,поступивших депутатам Пензенской городской Думы</t>
  </si>
  <si>
    <t>24025306</t>
  </si>
  <si>
    <t>5834006520</t>
  </si>
  <si>
    <t>583401001</t>
  </si>
  <si>
    <t>Исполнение отдельных государственных полномочий Пензенской области Пензенской области по осуществлению денежных выплат молодым специалистам (педагогическим работникам) муниципальных общеобразовательных учреждений</t>
  </si>
  <si>
    <t>05.10.612</t>
  </si>
  <si>
    <t>Начальник Управления образования города Пензы</t>
  </si>
  <si>
    <t>Исполнитель       гл.бухгалтер                                       О.И.Еськина                               57-26-89</t>
  </si>
  <si>
    <t>05.01.921</t>
  </si>
  <si>
    <t>05.01.911</t>
  </si>
  <si>
    <t>04.04.611</t>
  </si>
  <si>
    <t>14</t>
  </si>
  <si>
    <t>Услуга № 4прочие доходы</t>
  </si>
  <si>
    <t>Услуга № 1 арендная плата</t>
  </si>
  <si>
    <t>Долгосрочная целевая программа  города Пензы "Совершенствовапние организации питания  детей в общеобразовательных учреждениях (в т.ч в пришкольных лагерях с дневным пребыванием)  на 2014-2016гг."</t>
  </si>
  <si>
    <t>декабря</t>
  </si>
  <si>
    <t>Ведомственная целевая программа развития "Укрепление материально-технической базы,проведение капитального ремонта зданий и учреждений,в отношении которых функции и полномочия учредителя осуществляет Управление образования города Пензы,здания Управления образоваия города Пензы и обеспечение их безопасности на 2014-2016годы"</t>
  </si>
  <si>
    <t>Долгосрочная целевая программа  города Пензы "Совершенствовапние организации питания  обучающихся муниципальных  общеобразовательных учреждений города Пензы на основе внедрения новых технологий приготовления пищи 2011-2013гг."</t>
  </si>
  <si>
    <t>Долгосрочная целевая программа "Многодетная семья" 2011-2013гг"</t>
  </si>
  <si>
    <t xml:space="preserve"> Субвенция по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бюджетов,имеющих государственную аккредитацию образовательных организациях,расположенных на  территории Пензенской области</t>
  </si>
  <si>
    <t>25.12.2014г.</t>
  </si>
  <si>
    <t>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</si>
</sst>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sz val="16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6"/>
      <color indexed="8"/>
      <name val="Cambria"/>
      <family val="1"/>
    </font>
    <font>
      <i/>
      <sz val="14"/>
      <color indexed="8"/>
      <name val="Cambria"/>
      <family val="1"/>
    </font>
    <font>
      <i/>
      <sz val="16"/>
      <color indexed="8"/>
      <name val="Cambria"/>
      <family val="1"/>
    </font>
    <font>
      <b/>
      <sz val="14"/>
      <name val="Cambria"/>
      <family val="1"/>
    </font>
    <font>
      <sz val="16"/>
      <name val="Cambria"/>
      <family val="1"/>
    </font>
    <font>
      <sz val="14"/>
      <name val="Cambria"/>
      <family val="1"/>
    </font>
    <font>
      <sz val="9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10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43" fontId="6" fillId="0" borderId="0" xfId="0" applyNumberFormat="1" applyFont="1" applyAlignment="1">
      <alignment/>
    </xf>
    <xf numFmtId="0" fontId="28" fillId="0" borderId="10" xfId="52" applyFont="1" applyBorder="1" applyAlignment="1">
      <alignment horizontal="center" vertical="top" wrapText="1"/>
      <protection/>
    </xf>
    <xf numFmtId="0" fontId="28" fillId="0" borderId="11" xfId="52" applyFont="1" applyBorder="1" applyAlignment="1">
      <alignment horizontal="center" vertical="top" wrapText="1"/>
      <protection/>
    </xf>
    <xf numFmtId="43" fontId="29" fillId="0" borderId="12" xfId="52" applyNumberFormat="1" applyFont="1" applyBorder="1" applyAlignment="1">
      <alignment horizontal="right" vertical="top" wrapText="1"/>
      <protection/>
    </xf>
    <xf numFmtId="0" fontId="28" fillId="0" borderId="13" xfId="52" applyFont="1" applyBorder="1" applyAlignment="1">
      <alignment vertical="top" wrapText="1"/>
      <protection/>
    </xf>
    <xf numFmtId="0" fontId="30" fillId="0" borderId="14" xfId="52" applyFont="1" applyBorder="1" applyAlignment="1">
      <alignment horizontal="center" vertical="top" wrapText="1"/>
      <protection/>
    </xf>
    <xf numFmtId="43" fontId="31" fillId="0" borderId="15" xfId="52" applyNumberFormat="1" applyFont="1" applyBorder="1" applyAlignment="1">
      <alignment horizontal="right" vertical="top" wrapText="1"/>
      <protection/>
    </xf>
    <xf numFmtId="43" fontId="29" fillId="0" borderId="15" xfId="52" applyNumberFormat="1" applyFont="1" applyBorder="1" applyAlignment="1">
      <alignment horizontal="right" vertical="top" wrapText="1"/>
      <protection/>
    </xf>
    <xf numFmtId="0" fontId="28" fillId="0" borderId="13" xfId="52" applyFont="1" applyBorder="1" applyAlignment="1">
      <alignment wrapText="1"/>
      <protection/>
    </xf>
    <xf numFmtId="0" fontId="28" fillId="0" borderId="14" xfId="52" applyFont="1" applyBorder="1" applyAlignment="1">
      <alignment vertical="top" wrapText="1"/>
      <protection/>
    </xf>
    <xf numFmtId="43" fontId="29" fillId="34" borderId="15" xfId="52" applyNumberFormat="1" applyFont="1" applyFill="1" applyBorder="1" applyAlignment="1">
      <alignment horizontal="right" vertical="top" wrapText="1"/>
      <protection/>
    </xf>
    <xf numFmtId="0" fontId="28" fillId="0" borderId="14" xfId="52" applyFont="1" applyBorder="1" applyAlignment="1">
      <alignment horizontal="center" vertical="top" wrapText="1"/>
      <protection/>
    </xf>
    <xf numFmtId="0" fontId="32" fillId="0" borderId="14" xfId="52" applyFont="1" applyBorder="1" applyAlignment="1">
      <alignment horizontal="center" vertical="top" wrapText="1"/>
      <protection/>
    </xf>
    <xf numFmtId="43" fontId="33" fillId="3" borderId="15" xfId="52" applyNumberFormat="1" applyFont="1" applyFill="1" applyBorder="1" applyAlignment="1">
      <alignment horizontal="right" vertical="top" wrapText="1"/>
      <protection/>
    </xf>
    <xf numFmtId="0" fontId="30" fillId="0" borderId="14" xfId="52" applyFont="1" applyBorder="1">
      <alignment/>
      <protection/>
    </xf>
    <xf numFmtId="0" fontId="30" fillId="0" borderId="14" xfId="52" applyFont="1" applyBorder="1" applyAlignment="1">
      <alignment wrapText="1"/>
      <protection/>
    </xf>
    <xf numFmtId="0" fontId="30" fillId="0" borderId="14" xfId="52" applyFont="1" applyBorder="1" applyAlignment="1">
      <alignment horizontal="center" wrapText="1"/>
      <protection/>
    </xf>
    <xf numFmtId="0" fontId="28" fillId="0" borderId="13" xfId="52" applyFont="1" applyBorder="1" applyAlignment="1">
      <alignment vertical="top"/>
      <protection/>
    </xf>
    <xf numFmtId="43" fontId="29" fillId="3" borderId="15" xfId="52" applyNumberFormat="1" applyFont="1" applyFill="1" applyBorder="1" applyAlignment="1">
      <alignment horizontal="right" vertical="top" wrapText="1"/>
      <protection/>
    </xf>
    <xf numFmtId="0" fontId="32" fillId="0" borderId="13" xfId="52" applyFont="1" applyBorder="1" applyAlignment="1">
      <alignment wrapText="1"/>
      <protection/>
    </xf>
    <xf numFmtId="0" fontId="30" fillId="0" borderId="14" xfId="52" applyFont="1" applyBorder="1" applyAlignment="1">
      <alignment vertical="top" wrapText="1"/>
      <protection/>
    </xf>
    <xf numFmtId="0" fontId="34" fillId="0" borderId="14" xfId="52" applyFont="1" applyBorder="1" applyAlignment="1">
      <alignment horizontal="center" vertical="top" wrapText="1"/>
      <protection/>
    </xf>
    <xf numFmtId="43" fontId="35" fillId="0" borderId="15" xfId="52" applyNumberFormat="1" applyFont="1" applyBorder="1" applyAlignment="1">
      <alignment horizontal="right" vertical="top" wrapText="1"/>
      <protection/>
    </xf>
    <xf numFmtId="43" fontId="33" fillId="35" borderId="15" xfId="52" applyNumberFormat="1" applyFont="1" applyFill="1" applyBorder="1" applyAlignment="1">
      <alignment horizontal="right" vertical="top" wrapText="1"/>
      <protection/>
    </xf>
    <xf numFmtId="0" fontId="32" fillId="0" borderId="13" xfId="52" applyFont="1" applyBorder="1" applyAlignment="1">
      <alignment vertical="top" wrapText="1"/>
      <protection/>
    </xf>
    <xf numFmtId="0" fontId="32" fillId="0" borderId="14" xfId="52" applyFont="1" applyBorder="1" applyAlignment="1">
      <alignment horizontal="center" wrapText="1"/>
      <protection/>
    </xf>
    <xf numFmtId="0" fontId="34" fillId="0" borderId="14" xfId="52" applyFont="1" applyBorder="1" applyAlignment="1">
      <alignment horizontal="center" wrapText="1"/>
      <protection/>
    </xf>
    <xf numFmtId="0" fontId="28" fillId="0" borderId="14" xfId="52" applyFont="1" applyBorder="1" applyAlignment="1">
      <alignment horizontal="center"/>
      <protection/>
    </xf>
    <xf numFmtId="0" fontId="28" fillId="0" borderId="14" xfId="52" applyFont="1" applyBorder="1" applyAlignment="1">
      <alignment wrapText="1"/>
      <protection/>
    </xf>
    <xf numFmtId="0" fontId="30" fillId="0" borderId="14" xfId="52" applyFont="1" applyBorder="1" applyAlignment="1">
      <alignment horizontal="center"/>
      <protection/>
    </xf>
    <xf numFmtId="43" fontId="31" fillId="16" borderId="15" xfId="52" applyNumberFormat="1" applyFont="1" applyFill="1" applyBorder="1" applyAlignment="1">
      <alignment horizontal="right" vertical="top" wrapText="1"/>
      <protection/>
    </xf>
    <xf numFmtId="43" fontId="33" fillId="36" borderId="15" xfId="52" applyNumberFormat="1" applyFont="1" applyFill="1" applyBorder="1" applyAlignment="1">
      <alignment horizontal="right" vertical="top" wrapText="1"/>
      <protection/>
    </xf>
    <xf numFmtId="43" fontId="31" fillId="4" borderId="15" xfId="52" applyNumberFormat="1" applyFont="1" applyFill="1" applyBorder="1" applyAlignment="1">
      <alignment horizontal="right" vertical="top" wrapText="1"/>
      <protection/>
    </xf>
    <xf numFmtId="0" fontId="32" fillId="0" borderId="14" xfId="52" applyFont="1" applyBorder="1" applyAlignment="1">
      <alignment horizontal="right" vertical="top" wrapText="1"/>
      <protection/>
    </xf>
    <xf numFmtId="43" fontId="31" fillId="19" borderId="15" xfId="52" applyNumberFormat="1" applyFont="1" applyFill="1" applyBorder="1" applyAlignment="1">
      <alignment horizontal="right" vertical="top" wrapText="1"/>
      <protection/>
    </xf>
    <xf numFmtId="0" fontId="28" fillId="0" borderId="14" xfId="52" applyFont="1" applyBorder="1">
      <alignment/>
      <protection/>
    </xf>
    <xf numFmtId="43" fontId="31" fillId="10" borderId="15" xfId="52" applyNumberFormat="1" applyFont="1" applyFill="1" applyBorder="1" applyAlignment="1">
      <alignment horizontal="right" vertical="top" wrapText="1"/>
      <protection/>
    </xf>
    <xf numFmtId="43" fontId="29" fillId="36" borderId="15" xfId="52" applyNumberFormat="1" applyFont="1" applyFill="1" applyBorder="1" applyAlignment="1">
      <alignment horizontal="right" vertical="top" wrapText="1"/>
      <protection/>
    </xf>
    <xf numFmtId="43" fontId="31" fillId="37" borderId="15" xfId="52" applyNumberFormat="1" applyFont="1" applyFill="1" applyBorder="1" applyAlignment="1">
      <alignment horizontal="right" vertical="top" wrapText="1"/>
      <protection/>
    </xf>
    <xf numFmtId="0" fontId="30" fillId="0" borderId="16" xfId="52" applyFont="1" applyBorder="1">
      <alignment/>
      <protection/>
    </xf>
    <xf numFmtId="0" fontId="30" fillId="0" borderId="16" xfId="52" applyFont="1" applyBorder="1" applyAlignment="1">
      <alignment wrapText="1"/>
      <protection/>
    </xf>
    <xf numFmtId="0" fontId="30" fillId="0" borderId="16" xfId="52" applyFont="1" applyBorder="1" applyAlignment="1">
      <alignment horizontal="center" wrapText="1"/>
      <protection/>
    </xf>
    <xf numFmtId="43" fontId="31" fillId="37" borderId="17" xfId="52" applyNumberFormat="1" applyFont="1" applyFill="1" applyBorder="1" applyAlignment="1">
      <alignment horizontal="right" vertical="top" wrapText="1"/>
      <protection/>
    </xf>
    <xf numFmtId="43" fontId="31" fillId="0" borderId="17" xfId="52" applyNumberFormat="1" applyFont="1" applyBorder="1" applyAlignment="1">
      <alignment horizontal="right" vertical="top" wrapText="1"/>
      <protection/>
    </xf>
    <xf numFmtId="0" fontId="28" fillId="0" borderId="18" xfId="52" applyFont="1" applyBorder="1" applyAlignment="1">
      <alignment vertical="top" wrapText="1"/>
      <protection/>
    </xf>
    <xf numFmtId="0" fontId="28" fillId="0" borderId="19" xfId="52" applyFont="1" applyBorder="1" applyAlignment="1">
      <alignment vertical="top" wrapText="1"/>
      <protection/>
    </xf>
    <xf numFmtId="0" fontId="30" fillId="0" borderId="20" xfId="52" applyFont="1" applyBorder="1" applyAlignment="1">
      <alignment vertical="top" wrapText="1"/>
      <protection/>
    </xf>
    <xf numFmtId="0" fontId="30" fillId="0" borderId="20" xfId="52" applyFont="1" applyBorder="1" applyAlignment="1">
      <alignment horizontal="center" vertical="top" wrapText="1"/>
      <protection/>
    </xf>
    <xf numFmtId="43" fontId="31" fillId="0" borderId="21" xfId="52" applyNumberFormat="1" applyFont="1" applyBorder="1" applyAlignment="1">
      <alignment horizontal="right" vertical="top" wrapText="1"/>
      <protection/>
    </xf>
    <xf numFmtId="0" fontId="36" fillId="0" borderId="0" xfId="0" applyFont="1" applyAlignment="1">
      <alignment/>
    </xf>
    <xf numFmtId="43" fontId="37" fillId="0" borderId="0" xfId="0" applyNumberFormat="1" applyFont="1" applyAlignment="1">
      <alignment horizontal="right"/>
    </xf>
    <xf numFmtId="14" fontId="37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NumberFormat="1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0" fillId="0" borderId="0" xfId="0" applyNumberFormat="1" applyFont="1" applyBorder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0" fillId="0" borderId="0" xfId="0" applyFont="1" applyAlignment="1">
      <alignment horizontal="right" wrapText="1"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Alignment="1">
      <alignment vertical="center"/>
    </xf>
    <xf numFmtId="49" fontId="40" fillId="0" borderId="0" xfId="0" applyNumberFormat="1" applyFont="1" applyAlignment="1">
      <alignment horizontal="left" vertical="center"/>
    </xf>
    <xf numFmtId="4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righ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wrapText="1"/>
    </xf>
    <xf numFmtId="49" fontId="40" fillId="0" borderId="0" xfId="0" applyNumberFormat="1" applyFont="1" applyFill="1" applyBorder="1" applyAlignment="1">
      <alignment horizontal="center" vertical="top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justify"/>
    </xf>
    <xf numFmtId="2" fontId="40" fillId="0" borderId="0" xfId="0" applyNumberFormat="1" applyFont="1" applyAlignment="1">
      <alignment/>
    </xf>
    <xf numFmtId="0" fontId="42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 wrapText="1" indent="2"/>
    </xf>
    <xf numFmtId="0" fontId="40" fillId="0" borderId="24" xfId="0" applyFont="1" applyBorder="1" applyAlignment="1">
      <alignment horizontal="left"/>
    </xf>
    <xf numFmtId="0" fontId="40" fillId="0" borderId="23" xfId="0" applyFont="1" applyBorder="1" applyAlignment="1">
      <alignment horizontal="left" wrapText="1" indent="4"/>
    </xf>
    <xf numFmtId="0" fontId="40" fillId="0" borderId="23" xfId="0" applyFont="1" applyBorder="1" applyAlignment="1">
      <alignment horizontal="left" wrapText="1" indent="3"/>
    </xf>
    <xf numFmtId="0" fontId="40" fillId="0" borderId="23" xfId="0" applyFont="1" applyBorder="1" applyAlignment="1">
      <alignment horizontal="left" wrapText="1"/>
    </xf>
    <xf numFmtId="49" fontId="32" fillId="0" borderId="14" xfId="52" applyNumberFormat="1" applyFont="1" applyBorder="1" applyAlignment="1">
      <alignment horizontal="right" vertical="top" wrapText="1"/>
      <protection/>
    </xf>
    <xf numFmtId="0" fontId="32" fillId="0" borderId="13" xfId="52" applyFont="1" applyBorder="1" applyAlignment="1">
      <alignment wrapText="1"/>
      <protection/>
    </xf>
    <xf numFmtId="43" fontId="33" fillId="38" borderId="15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top"/>
    </xf>
    <xf numFmtId="0" fontId="40" fillId="0" borderId="25" xfId="0" applyFont="1" applyBorder="1" applyAlignment="1">
      <alignment horizontal="center"/>
    </xf>
    <xf numFmtId="49" fontId="40" fillId="0" borderId="25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right"/>
    </xf>
    <xf numFmtId="49" fontId="40" fillId="0" borderId="25" xfId="0" applyNumberFormat="1" applyFont="1" applyBorder="1" applyAlignment="1">
      <alignment horizontal="left"/>
    </xf>
    <xf numFmtId="0" fontId="39" fillId="0" borderId="0" xfId="0" applyFont="1" applyBorder="1" applyAlignment="1">
      <alignment horizontal="center" vertical="top" wrapText="1"/>
    </xf>
    <xf numFmtId="2" fontId="40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40" fillId="0" borderId="22" xfId="0" applyNumberFormat="1" applyFont="1" applyFill="1" applyBorder="1" applyAlignment="1">
      <alignment horizontal="center" vertical="center"/>
    </xf>
    <xf numFmtId="49" fontId="40" fillId="0" borderId="26" xfId="0" applyNumberFormat="1" applyFont="1" applyFill="1" applyBorder="1" applyAlignment="1">
      <alignment horizontal="center" vertical="center"/>
    </xf>
    <xf numFmtId="49" fontId="40" fillId="0" borderId="27" xfId="0" applyNumberFormat="1" applyFont="1" applyFill="1" applyBorder="1" applyAlignment="1">
      <alignment horizontal="center" vertical="center"/>
    </xf>
    <xf numFmtId="49" fontId="42" fillId="0" borderId="25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40" fillId="0" borderId="26" xfId="0" applyNumberFormat="1" applyFont="1" applyFill="1" applyBorder="1" applyAlignment="1">
      <alignment horizontal="center"/>
    </xf>
    <xf numFmtId="49" fontId="40" fillId="0" borderId="27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49" fontId="41" fillId="0" borderId="25" xfId="0" applyNumberFormat="1" applyFont="1" applyFill="1" applyBorder="1" applyAlignment="1">
      <alignment horizontal="left"/>
    </xf>
    <xf numFmtId="0" fontId="40" fillId="0" borderId="0" xfId="0" applyFont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40" fillId="0" borderId="23" xfId="0" applyNumberFormat="1" applyFont="1" applyFill="1" applyBorder="1" applyAlignment="1">
      <alignment horizontal="center" vertical="center"/>
    </xf>
    <xf numFmtId="49" fontId="40" fillId="0" borderId="25" xfId="0" applyNumberFormat="1" applyFont="1" applyFill="1" applyBorder="1" applyAlignment="1">
      <alignment horizontal="center" vertical="center"/>
    </xf>
    <xf numFmtId="49" fontId="40" fillId="0" borderId="2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right"/>
    </xf>
    <xf numFmtId="49" fontId="42" fillId="0" borderId="25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 wrapText="1"/>
    </xf>
    <xf numFmtId="0" fontId="40" fillId="0" borderId="26" xfId="0" applyFont="1" applyBorder="1" applyAlignment="1">
      <alignment horizontal="left" vertical="top" wrapText="1"/>
    </xf>
    <xf numFmtId="0" fontId="40" fillId="0" borderId="27" xfId="0" applyFont="1" applyBorder="1" applyAlignment="1">
      <alignment horizontal="left" vertical="top" wrapText="1"/>
    </xf>
    <xf numFmtId="2" fontId="40" fillId="0" borderId="22" xfId="0" applyNumberFormat="1" applyFont="1" applyBorder="1" applyAlignment="1">
      <alignment horizontal="center" vertical="top"/>
    </xf>
    <xf numFmtId="2" fontId="40" fillId="0" borderId="26" xfId="0" applyNumberFormat="1" applyFont="1" applyBorder="1" applyAlignment="1">
      <alignment horizontal="center" vertical="top"/>
    </xf>
    <xf numFmtId="2" fontId="40" fillId="0" borderId="27" xfId="0" applyNumberFormat="1" applyFont="1" applyBorder="1" applyAlignment="1">
      <alignment horizontal="center" vertical="top"/>
    </xf>
    <xf numFmtId="43" fontId="42" fillId="0" borderId="0" xfId="0" applyNumberFormat="1" applyFont="1" applyAlignment="1">
      <alignment horizontal="center" vertical="center" wrapText="1"/>
    </xf>
    <xf numFmtId="0" fontId="40" fillId="0" borderId="25" xfId="0" applyFont="1" applyBorder="1" applyAlignment="1">
      <alignment horizontal="left" vertical="top" wrapText="1"/>
    </xf>
    <xf numFmtId="0" fontId="40" fillId="0" borderId="28" xfId="0" applyFont="1" applyBorder="1" applyAlignment="1">
      <alignment horizontal="left" vertical="top" wrapText="1"/>
    </xf>
    <xf numFmtId="2" fontId="40" fillId="0" borderId="22" xfId="0" applyNumberFormat="1" applyFont="1" applyBorder="1" applyAlignment="1">
      <alignment horizontal="center" vertical="center"/>
    </xf>
    <xf numFmtId="2" fontId="40" fillId="0" borderId="26" xfId="0" applyNumberFormat="1" applyFont="1" applyBorder="1" applyAlignment="1">
      <alignment horizontal="center" vertical="center"/>
    </xf>
    <xf numFmtId="2" fontId="40" fillId="0" borderId="27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top" wrapText="1" indent="2"/>
    </xf>
    <xf numFmtId="0" fontId="40" fillId="0" borderId="28" xfId="0" applyFont="1" applyBorder="1" applyAlignment="1">
      <alignment horizontal="left" vertical="top" wrapText="1" indent="2"/>
    </xf>
    <xf numFmtId="2" fontId="40" fillId="0" borderId="24" xfId="0" applyNumberFormat="1" applyFont="1" applyBorder="1" applyAlignment="1">
      <alignment horizontal="center" vertical="top"/>
    </xf>
    <xf numFmtId="2" fontId="40" fillId="0" borderId="29" xfId="0" applyNumberFormat="1" applyFont="1" applyBorder="1" applyAlignment="1">
      <alignment horizontal="center" vertical="top"/>
    </xf>
    <xf numFmtId="2" fontId="40" fillId="0" borderId="30" xfId="0" applyNumberFormat="1" applyFont="1" applyBorder="1" applyAlignment="1">
      <alignment horizontal="center" vertical="top"/>
    </xf>
    <xf numFmtId="2" fontId="42" fillId="0" borderId="22" xfId="0" applyNumberFormat="1" applyFont="1" applyBorder="1" applyAlignment="1">
      <alignment horizontal="center" vertical="top"/>
    </xf>
    <xf numFmtId="2" fontId="42" fillId="0" borderId="26" xfId="0" applyNumberFormat="1" applyFont="1" applyBorder="1" applyAlignment="1">
      <alignment horizontal="center" vertical="top"/>
    </xf>
    <xf numFmtId="2" fontId="42" fillId="0" borderId="27" xfId="0" applyNumberFormat="1" applyFont="1" applyBorder="1" applyAlignment="1">
      <alignment horizontal="center" vertical="top"/>
    </xf>
    <xf numFmtId="0" fontId="40" fillId="0" borderId="29" xfId="0" applyFont="1" applyBorder="1" applyAlignment="1">
      <alignment horizontal="left" vertical="top" wrapText="1"/>
    </xf>
    <xf numFmtId="0" fontId="40" fillId="0" borderId="30" xfId="0" applyFont="1" applyBorder="1" applyAlignment="1">
      <alignment horizontal="left" vertical="top" wrapText="1"/>
    </xf>
    <xf numFmtId="2" fontId="42" fillId="0" borderId="24" xfId="0" applyNumberFormat="1" applyFont="1" applyBorder="1" applyAlignment="1">
      <alignment horizontal="center" vertical="top"/>
    </xf>
    <xf numFmtId="2" fontId="42" fillId="0" borderId="29" xfId="0" applyNumberFormat="1" applyFont="1" applyBorder="1" applyAlignment="1">
      <alignment horizontal="center" vertical="top"/>
    </xf>
    <xf numFmtId="2" fontId="42" fillId="0" borderId="30" xfId="0" applyNumberFormat="1" applyFont="1" applyBorder="1" applyAlignment="1">
      <alignment horizontal="center" vertical="top"/>
    </xf>
    <xf numFmtId="43" fontId="40" fillId="0" borderId="24" xfId="0" applyNumberFormat="1" applyFont="1" applyBorder="1" applyAlignment="1">
      <alignment horizontal="center" vertical="top"/>
    </xf>
    <xf numFmtId="43" fontId="40" fillId="0" borderId="29" xfId="0" applyNumberFormat="1" applyFont="1" applyBorder="1" applyAlignment="1">
      <alignment horizontal="center" vertical="top"/>
    </xf>
    <xf numFmtId="43" fontId="40" fillId="0" borderId="3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0" fillId="0" borderId="0" xfId="52" applyFont="1" applyAlignment="1">
      <alignment vertical="top" wrapText="1"/>
      <protection/>
    </xf>
    <xf numFmtId="0" fontId="30" fillId="0" borderId="0" xfId="52" applyFont="1" applyBorder="1" applyAlignment="1">
      <alignment vertical="top" wrapText="1"/>
      <protection/>
    </xf>
    <xf numFmtId="43" fontId="33" fillId="36" borderId="15" xfId="52" applyNumberFormat="1" applyFont="1" applyFill="1" applyBorder="1" applyAlignment="1">
      <alignment horizontal="right" vertical="top" wrapText="1"/>
      <protection/>
    </xf>
    <xf numFmtId="43" fontId="31" fillId="0" borderId="0" xfId="52" applyNumberFormat="1" applyFont="1" applyAlignment="1">
      <alignment horizontal="right" vertical="top" wrapText="1"/>
      <protection/>
    </xf>
    <xf numFmtId="43" fontId="31" fillId="0" borderId="0" xfId="52" applyNumberFormat="1" applyFont="1" applyBorder="1" applyAlignment="1">
      <alignment horizontal="right" vertical="top" wrapText="1"/>
      <protection/>
    </xf>
    <xf numFmtId="0" fontId="32" fillId="0" borderId="13" xfId="52" applyFont="1" applyBorder="1" applyAlignment="1">
      <alignment wrapText="1"/>
      <protection/>
    </xf>
    <xf numFmtId="0" fontId="30" fillId="0" borderId="14" xfId="52" applyFont="1" applyBorder="1" applyAlignment="1">
      <alignment vertical="top" wrapText="1"/>
      <protection/>
    </xf>
    <xf numFmtId="0" fontId="34" fillId="0" borderId="14" xfId="52" applyFont="1" applyBorder="1" applyAlignment="1">
      <alignment horizontal="center" vertical="top" wrapText="1"/>
      <protection/>
    </xf>
    <xf numFmtId="0" fontId="28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4"/>
  <sheetViews>
    <sheetView view="pageBreakPreview" zoomScaleSheetLayoutView="100" zoomScalePageLayoutView="0" workbookViewId="0" topLeftCell="A13">
      <selection activeCell="BR22" sqref="BR22:BS22"/>
    </sheetView>
  </sheetViews>
  <sheetFormatPr defaultColWidth="0.875" defaultRowHeight="12.75"/>
  <cols>
    <col min="1" max="64" width="0.875" style="71" customWidth="1"/>
    <col min="65" max="65" width="3.00390625" style="71" customWidth="1"/>
    <col min="66" max="108" width="0.875" style="71" customWidth="1"/>
    <col min="109" max="110" width="0.875" style="1" customWidth="1"/>
    <col min="111" max="111" width="1.75390625" style="1" customWidth="1"/>
    <col min="112" max="16384" width="0.875" style="1" customWidth="1"/>
  </cols>
  <sheetData>
    <row r="1" spans="1:108" s="2" customFormat="1" ht="11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 t="s">
        <v>60</v>
      </c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</row>
    <row r="2" spans="1:108" s="2" customFormat="1" ht="11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70" t="s">
        <v>96</v>
      </c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</row>
    <row r="3" spans="1:108" s="2" customFormat="1" ht="11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 t="s">
        <v>97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</row>
    <row r="4" spans="1:108" s="2" customFormat="1" ht="11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70" t="s">
        <v>109</v>
      </c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</row>
    <row r="5" spans="1:108" s="2" customFormat="1" ht="11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70" t="s">
        <v>110</v>
      </c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1:108" s="2" customFormat="1" ht="11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70" t="s">
        <v>111</v>
      </c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ht="15">
      <c r="N7" s="69"/>
    </row>
    <row r="8" spans="57:108" ht="15">
      <c r="BE8" s="113" t="s">
        <v>16</v>
      </c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</row>
    <row r="9" spans="57:111" ht="15">
      <c r="BE9" s="121" t="s">
        <v>182</v>
      </c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2"/>
      <c r="DF9" s="122"/>
      <c r="DG9" s="122"/>
    </row>
    <row r="10" spans="1:108" s="2" customFormat="1" ht="12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120" t="s">
        <v>41</v>
      </c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</row>
    <row r="11" spans="57:108" ht="15"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6" t="s">
        <v>161</v>
      </c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</row>
    <row r="12" spans="1:108" s="2" customFormat="1" ht="1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115" t="s">
        <v>14</v>
      </c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 t="s">
        <v>15</v>
      </c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</row>
    <row r="13" spans="65:99" ht="15">
      <c r="BM13" s="72" t="s">
        <v>2</v>
      </c>
      <c r="BN13" s="117" t="s">
        <v>197</v>
      </c>
      <c r="BO13" s="117"/>
      <c r="BP13" s="117"/>
      <c r="BQ13" s="117"/>
      <c r="BR13" s="71" t="s">
        <v>2</v>
      </c>
      <c r="BU13" s="117" t="s">
        <v>191</v>
      </c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8">
        <v>20</v>
      </c>
      <c r="CN13" s="118"/>
      <c r="CO13" s="118"/>
      <c r="CP13" s="118"/>
      <c r="CQ13" s="119" t="s">
        <v>187</v>
      </c>
      <c r="CR13" s="119"/>
      <c r="CS13" s="119"/>
      <c r="CT13" s="119"/>
      <c r="CU13" s="71" t="s">
        <v>3</v>
      </c>
    </row>
    <row r="14" ht="15">
      <c r="CY14" s="73"/>
    </row>
    <row r="15" spans="1:108" ht="16.5">
      <c r="A15" s="130" t="s">
        <v>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</row>
    <row r="16" spans="1:108" s="4" customFormat="1" ht="16.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5"/>
      <c r="AK16" s="74"/>
      <c r="AL16" s="74"/>
      <c r="AM16" s="75"/>
      <c r="AN16" s="74"/>
      <c r="AO16" s="74"/>
      <c r="AP16" s="74"/>
      <c r="AQ16" s="74"/>
      <c r="AR16" s="74"/>
      <c r="AS16" s="74"/>
      <c r="AT16" s="74"/>
      <c r="AU16" s="74"/>
      <c r="AV16" s="76"/>
      <c r="AW16" s="76"/>
      <c r="AX16" s="76"/>
      <c r="AY16" s="74"/>
      <c r="AZ16" s="74"/>
      <c r="BA16" s="76" t="s">
        <v>61</v>
      </c>
      <c r="BB16" s="131" t="s">
        <v>187</v>
      </c>
      <c r="BC16" s="131"/>
      <c r="BD16" s="131"/>
      <c r="BE16" s="131"/>
      <c r="BF16" s="74" t="s">
        <v>5</v>
      </c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</row>
    <row r="18" spans="93:108" ht="15">
      <c r="CO18" s="116" t="s">
        <v>17</v>
      </c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</row>
    <row r="19" spans="91:108" ht="15" customHeight="1">
      <c r="CM19" s="72" t="s">
        <v>42</v>
      </c>
      <c r="CO19" s="127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9"/>
    </row>
    <row r="20" spans="36:108" ht="15" customHeight="1">
      <c r="AJ20" s="77"/>
      <c r="AK20" s="78" t="s">
        <v>2</v>
      </c>
      <c r="AL20" s="126" t="s">
        <v>197</v>
      </c>
      <c r="AM20" s="126"/>
      <c r="AN20" s="126"/>
      <c r="AO20" s="126"/>
      <c r="AP20" s="77" t="s">
        <v>2</v>
      </c>
      <c r="AQ20" s="77"/>
      <c r="AR20" s="77"/>
      <c r="AS20" s="126" t="s">
        <v>191</v>
      </c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39">
        <v>20</v>
      </c>
      <c r="BL20" s="139"/>
      <c r="BM20" s="139"/>
      <c r="BN20" s="139"/>
      <c r="BO20" s="140" t="s">
        <v>187</v>
      </c>
      <c r="BP20" s="140"/>
      <c r="BQ20" s="140"/>
      <c r="BR20" s="140"/>
      <c r="BS20" s="77" t="s">
        <v>3</v>
      </c>
      <c r="BT20" s="77"/>
      <c r="BU20" s="77"/>
      <c r="BY20" s="79"/>
      <c r="CM20" s="72" t="s">
        <v>18</v>
      </c>
      <c r="CO20" s="127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</row>
    <row r="21" spans="77:108" ht="15" customHeight="1">
      <c r="BY21" s="79"/>
      <c r="BZ21" s="79"/>
      <c r="CM21" s="72"/>
      <c r="CO21" s="127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9"/>
    </row>
    <row r="22" spans="77:108" ht="15" customHeight="1">
      <c r="BY22" s="79"/>
      <c r="BZ22" s="79"/>
      <c r="CM22" s="72"/>
      <c r="CO22" s="127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5" customHeight="1">
      <c r="A23" s="80" t="s">
        <v>112</v>
      </c>
      <c r="AH23" s="132" t="s">
        <v>162</v>
      </c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81"/>
      <c r="BY23" s="79"/>
      <c r="CM23" s="72" t="s">
        <v>19</v>
      </c>
      <c r="CO23" s="127" t="s">
        <v>177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ht="15" customHeight="1">
      <c r="A24" s="80" t="s">
        <v>113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3"/>
      <c r="V24" s="84"/>
      <c r="W24" s="84"/>
      <c r="X24" s="84"/>
      <c r="Y24" s="84"/>
      <c r="Z24" s="85"/>
      <c r="AA24" s="85"/>
      <c r="AB24" s="85"/>
      <c r="AC24" s="82"/>
      <c r="AD24" s="82"/>
      <c r="AE24" s="82"/>
      <c r="AF24" s="82"/>
      <c r="AG24" s="8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81"/>
      <c r="BY24" s="79"/>
      <c r="BZ24" s="79"/>
      <c r="CM24" s="86"/>
      <c r="CO24" s="127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" customHeight="1">
      <c r="A25" s="80" t="s">
        <v>108</v>
      </c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81"/>
      <c r="BY25" s="79"/>
      <c r="BZ25" s="79"/>
      <c r="CM25" s="86"/>
      <c r="CO25" s="127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44:108" ht="21" customHeight="1"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Y26" s="79"/>
      <c r="BZ26" s="79"/>
      <c r="CM26" s="72"/>
      <c r="CO26" s="134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6"/>
    </row>
    <row r="27" spans="1:108" s="5" customFormat="1" ht="21" customHeight="1">
      <c r="A27" s="88" t="s">
        <v>62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89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90"/>
      <c r="CN27" s="88"/>
      <c r="CO27" s="123" t="s">
        <v>178</v>
      </c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s="5" customFormat="1" ht="21" customHeight="1">
      <c r="A28" s="91" t="s">
        <v>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92" t="s">
        <v>20</v>
      </c>
      <c r="CN28" s="88"/>
      <c r="CO28" s="123" t="s">
        <v>179</v>
      </c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5"/>
    </row>
    <row r="29" spans="1:108" s="5" customFormat="1" ht="15">
      <c r="A29" s="91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91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</row>
    <row r="30" spans="1:108" ht="15">
      <c r="A30" s="80" t="s">
        <v>106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  <c r="AN30" s="95"/>
      <c r="AO30" s="95"/>
      <c r="AP30" s="95"/>
      <c r="AQ30" s="95"/>
      <c r="AR30" s="95"/>
      <c r="AS30" s="95"/>
      <c r="AT30" s="141" t="s">
        <v>163</v>
      </c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</row>
    <row r="31" spans="1:108" ht="15">
      <c r="A31" s="80" t="s">
        <v>107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5"/>
      <c r="AN31" s="95"/>
      <c r="AO31" s="95"/>
      <c r="AP31" s="95"/>
      <c r="AQ31" s="95"/>
      <c r="AR31" s="95"/>
      <c r="AS31" s="95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</row>
    <row r="32" spans="1:108" ht="15">
      <c r="A32" s="80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6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80" t="s">
        <v>63</v>
      </c>
      <c r="AM33" s="81"/>
      <c r="AN33" s="81"/>
      <c r="AO33" s="81"/>
      <c r="AP33" s="81"/>
      <c r="AQ33" s="81"/>
      <c r="AR33" s="81"/>
      <c r="AS33" s="81"/>
      <c r="AT33" s="132" t="s">
        <v>164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</row>
    <row r="34" spans="1:108" ht="15">
      <c r="A34" s="80" t="s">
        <v>114</v>
      </c>
      <c r="AM34" s="81"/>
      <c r="AN34" s="81"/>
      <c r="AO34" s="81"/>
      <c r="AP34" s="81"/>
      <c r="AQ34" s="81"/>
      <c r="AR34" s="81"/>
      <c r="AS34" s="81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">
      <c r="A35" s="80" t="s">
        <v>108</v>
      </c>
      <c r="AM35" s="81"/>
      <c r="AN35" s="81"/>
      <c r="AO35" s="81"/>
      <c r="AP35" s="81"/>
      <c r="AQ35" s="81"/>
      <c r="AR35" s="81"/>
      <c r="AS35" s="81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ht="15" customHeight="1"/>
    <row r="37" spans="1:108" s="3" customFormat="1" ht="22.5" customHeight="1">
      <c r="A37" s="138" t="s">
        <v>127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</row>
    <row r="38" spans="1:108" s="3" customFormat="1" ht="19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</row>
    <row r="39" spans="1:108" ht="15" customHeight="1">
      <c r="A39" s="99" t="s">
        <v>115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</row>
    <row r="40" spans="1:108" ht="30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</row>
    <row r="41" spans="1:108" ht="15" customHeight="1">
      <c r="A41" s="99" t="s">
        <v>116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</row>
    <row r="42" spans="1:108" ht="30" customHeight="1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</row>
    <row r="43" spans="1:108" ht="15">
      <c r="A43" s="99" t="s">
        <v>64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30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</row>
    <row r="45" ht="3" customHeight="1"/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BE8:DD8"/>
    <mergeCell ref="BE11:BX11"/>
    <mergeCell ref="BE12:BX12"/>
    <mergeCell ref="BY11:DD11"/>
    <mergeCell ref="BU13:CL13"/>
    <mergeCell ref="CM13:CP13"/>
    <mergeCell ref="CQ13:CT13"/>
    <mergeCell ref="BE10:DD10"/>
    <mergeCell ref="BE9:DG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52">
      <selection activeCell="BU30" sqref="BU30:DD30"/>
    </sheetView>
  </sheetViews>
  <sheetFormatPr defaultColWidth="0.875" defaultRowHeight="12.75"/>
  <cols>
    <col min="1" max="72" width="0.875" style="71" customWidth="1"/>
    <col min="73" max="108" width="0.875" style="101" customWidth="1"/>
    <col min="109" max="16384" width="0.875" style="1" customWidth="1"/>
  </cols>
  <sheetData>
    <row r="1" ht="3" customHeight="1"/>
    <row r="2" spans="1:108" ht="30" customHeight="1">
      <c r="A2" s="147" t="s">
        <v>117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</row>
    <row r="3" ht="7.5" customHeight="1"/>
    <row r="4" spans="1:108" ht="15">
      <c r="A4" s="155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7"/>
      <c r="BU4" s="150" t="s">
        <v>6</v>
      </c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2"/>
    </row>
    <row r="5" spans="1:108" s="3" customFormat="1" ht="15" customHeight="1">
      <c r="A5" s="102"/>
      <c r="B5" s="153" t="s">
        <v>7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4"/>
      <c r="BU5" s="168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70"/>
    </row>
    <row r="6" spans="1:108" ht="15">
      <c r="A6" s="103"/>
      <c r="B6" s="148" t="s">
        <v>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9"/>
      <c r="BU6" s="171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3"/>
    </row>
    <row r="7" spans="1:108" ht="30" customHeight="1">
      <c r="A7" s="104"/>
      <c r="B7" s="142" t="s">
        <v>118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3"/>
      <c r="BU7" s="160">
        <v>76308722.31</v>
      </c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2"/>
    </row>
    <row r="8" spans="1:108" ht="15">
      <c r="A8" s="103"/>
      <c r="B8" s="158" t="s">
        <v>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9"/>
      <c r="BU8" s="160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2"/>
    </row>
    <row r="9" spans="1:108" ht="45" customHeight="1">
      <c r="A9" s="104"/>
      <c r="B9" s="142" t="s">
        <v>128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3"/>
      <c r="BU9" s="144">
        <v>76308722.31</v>
      </c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6"/>
    </row>
    <row r="10" spans="1:108" ht="45" customHeight="1">
      <c r="A10" s="104"/>
      <c r="B10" s="142" t="s">
        <v>119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3"/>
      <c r="BU10" s="144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6"/>
    </row>
    <row r="11" spans="1:108" ht="45" customHeight="1">
      <c r="A11" s="104"/>
      <c r="B11" s="142" t="s">
        <v>120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3"/>
      <c r="BU11" s="144">
        <v>1278629.29</v>
      </c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6"/>
    </row>
    <row r="12" spans="1:108" ht="30" customHeight="1">
      <c r="A12" s="104"/>
      <c r="B12" s="142" t="s">
        <v>121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3"/>
      <c r="BU12" s="144">
        <v>49766970.26</v>
      </c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6"/>
    </row>
    <row r="13" spans="1:108" ht="30" customHeight="1">
      <c r="A13" s="104"/>
      <c r="B13" s="142" t="s">
        <v>122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3"/>
      <c r="BU13" s="144">
        <v>18837865.08</v>
      </c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6"/>
    </row>
    <row r="14" spans="1:108" ht="15">
      <c r="A14" s="105"/>
      <c r="B14" s="158" t="s">
        <v>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9"/>
      <c r="BU14" s="144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6"/>
    </row>
    <row r="15" spans="1:108" ht="30" customHeight="1">
      <c r="A15" s="104"/>
      <c r="B15" s="142" t="s">
        <v>26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4">
        <v>18837865.08</v>
      </c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6"/>
    </row>
    <row r="16" spans="1:108" ht="15">
      <c r="A16" s="104"/>
      <c r="B16" s="142" t="s">
        <v>27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3"/>
      <c r="BU16" s="144">
        <v>3173171.19</v>
      </c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6"/>
    </row>
    <row r="17" spans="1:108" s="3" customFormat="1" ht="15" customHeight="1">
      <c r="A17" s="102"/>
      <c r="B17" s="153" t="s">
        <v>98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4"/>
      <c r="BU17" s="163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5"/>
    </row>
    <row r="18" spans="1:108" ht="15">
      <c r="A18" s="103"/>
      <c r="B18" s="148" t="s">
        <v>1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9"/>
      <c r="BU18" s="144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6"/>
    </row>
    <row r="19" spans="1:108" ht="30" customHeight="1">
      <c r="A19" s="106"/>
      <c r="B19" s="166" t="s">
        <v>123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7"/>
      <c r="BU19" s="160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ht="30" customHeight="1">
      <c r="A20" s="104"/>
      <c r="B20" s="142" t="s">
        <v>124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3"/>
      <c r="BU20" s="160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ht="15" customHeight="1">
      <c r="A21" s="107"/>
      <c r="B21" s="158" t="s">
        <v>8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60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2"/>
    </row>
    <row r="22" spans="1:108" ht="15" customHeight="1">
      <c r="A22" s="104"/>
      <c r="B22" s="142" t="s">
        <v>9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3"/>
      <c r="BU22" s="144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6"/>
    </row>
    <row r="23" spans="1:108" ht="15" customHeight="1">
      <c r="A23" s="104"/>
      <c r="B23" s="142" t="s">
        <v>10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3"/>
      <c r="BU23" s="144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" customHeight="1">
      <c r="A24" s="104"/>
      <c r="B24" s="142" t="s">
        <v>105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3"/>
      <c r="BU24" s="144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ht="15" customHeight="1">
      <c r="A25" s="104"/>
      <c r="B25" s="142" t="s">
        <v>11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3"/>
      <c r="BU25" s="144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6"/>
    </row>
    <row r="26" spans="1:108" ht="15" customHeight="1">
      <c r="A26" s="104"/>
      <c r="B26" s="142" t="s">
        <v>12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3"/>
      <c r="BU26" s="144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</row>
    <row r="27" spans="1:108" ht="15" customHeight="1">
      <c r="A27" s="104"/>
      <c r="B27" s="142" t="s">
        <v>13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3"/>
      <c r="BU27" s="144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6"/>
    </row>
    <row r="28" spans="1:108" ht="30" customHeight="1">
      <c r="A28" s="104"/>
      <c r="B28" s="142" t="s">
        <v>66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3"/>
      <c r="BU28" s="144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6"/>
    </row>
    <row r="29" spans="1:108" ht="30" customHeight="1">
      <c r="A29" s="104"/>
      <c r="B29" s="142" t="s">
        <v>101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4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ht="15" customHeight="1">
      <c r="A30" s="104"/>
      <c r="B30" s="142" t="s">
        <v>67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3"/>
      <c r="BU30" s="144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ht="15" customHeight="1">
      <c r="A31" s="104"/>
      <c r="B31" s="142" t="s">
        <v>68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3"/>
      <c r="BU31" s="144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ht="45" customHeight="1">
      <c r="A32" s="104"/>
      <c r="B32" s="142" t="s">
        <v>69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3"/>
      <c r="BU32" s="144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6"/>
    </row>
    <row r="33" spans="1:108" ht="13.5" customHeight="1">
      <c r="A33" s="107"/>
      <c r="B33" s="158" t="s">
        <v>8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9"/>
      <c r="BU33" s="144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6"/>
    </row>
    <row r="34" spans="1:108" ht="15" customHeight="1">
      <c r="A34" s="104"/>
      <c r="B34" s="142" t="s">
        <v>70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3"/>
      <c r="BU34" s="144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</row>
    <row r="35" spans="1:108" ht="15" customHeight="1">
      <c r="A35" s="104"/>
      <c r="B35" s="142" t="s">
        <v>71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3"/>
      <c r="BU35" s="144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6"/>
    </row>
    <row r="36" spans="1:108" ht="15" customHeight="1">
      <c r="A36" s="104"/>
      <c r="B36" s="142" t="s">
        <v>65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3"/>
      <c r="BU36" s="144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6"/>
    </row>
    <row r="37" spans="1:108" ht="15" customHeight="1">
      <c r="A37" s="104"/>
      <c r="B37" s="142" t="s">
        <v>72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3"/>
      <c r="BU37" s="144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6"/>
    </row>
    <row r="38" spans="1:108" ht="15" customHeight="1">
      <c r="A38" s="104"/>
      <c r="B38" s="142" t="s">
        <v>73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3"/>
      <c r="BU38" s="144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6"/>
    </row>
    <row r="39" spans="1:108" ht="15" customHeight="1">
      <c r="A39" s="104"/>
      <c r="B39" s="142" t="s">
        <v>74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3"/>
      <c r="BU39" s="144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6"/>
    </row>
    <row r="40" spans="1:108" ht="30" customHeight="1">
      <c r="A40" s="104"/>
      <c r="B40" s="142" t="s">
        <v>75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3"/>
      <c r="BU40" s="144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6"/>
    </row>
    <row r="41" spans="1:108" ht="30" customHeight="1">
      <c r="A41" s="104"/>
      <c r="B41" s="142" t="s">
        <v>100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3"/>
      <c r="BU41" s="144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6"/>
    </row>
    <row r="42" spans="1:108" ht="15" customHeight="1">
      <c r="A42" s="104"/>
      <c r="B42" s="142" t="s">
        <v>76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3"/>
      <c r="BU42" s="144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6"/>
    </row>
    <row r="43" spans="1:108" ht="15" customHeight="1">
      <c r="A43" s="104"/>
      <c r="B43" s="142" t="s">
        <v>77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3"/>
      <c r="BU43" s="144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6"/>
    </row>
    <row r="44" spans="1:108" s="3" customFormat="1" ht="15" customHeight="1">
      <c r="A44" s="102"/>
      <c r="B44" s="153" t="s">
        <v>99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4"/>
      <c r="BU44" s="163">
        <f>BU52+BU58</f>
        <v>0</v>
      </c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5"/>
    </row>
    <row r="45" spans="1:108" ht="15" customHeight="1">
      <c r="A45" s="108"/>
      <c r="B45" s="148" t="s">
        <v>1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9"/>
      <c r="BU45" s="144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6"/>
    </row>
    <row r="46" spans="1:108" ht="15" customHeight="1">
      <c r="A46" s="104"/>
      <c r="B46" s="142" t="s">
        <v>78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3"/>
      <c r="BU46" s="144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6"/>
    </row>
    <row r="47" spans="1:108" ht="30" customHeight="1">
      <c r="A47" s="104"/>
      <c r="B47" s="142" t="s">
        <v>125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3"/>
      <c r="BU47" s="144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6"/>
    </row>
    <row r="48" spans="1:108" ht="15" customHeight="1">
      <c r="A48" s="107"/>
      <c r="B48" s="158" t="s">
        <v>8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9"/>
      <c r="BU48" s="160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2"/>
    </row>
    <row r="49" spans="1:108" ht="15" customHeight="1">
      <c r="A49" s="104"/>
      <c r="B49" s="142" t="s">
        <v>85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3"/>
      <c r="BU49" s="144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6"/>
    </row>
    <row r="50" spans="1:108" ht="15" customHeight="1">
      <c r="A50" s="104"/>
      <c r="B50" s="142" t="s">
        <v>43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3"/>
      <c r="BU50" s="144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6"/>
    </row>
    <row r="51" spans="1:108" ht="15" customHeight="1">
      <c r="A51" s="104"/>
      <c r="B51" s="142" t="s">
        <v>44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3"/>
      <c r="BU51" s="144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6"/>
    </row>
    <row r="52" spans="1:108" ht="15" customHeight="1">
      <c r="A52" s="104"/>
      <c r="B52" s="142" t="s">
        <v>45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3"/>
      <c r="BU52" s="144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6"/>
    </row>
    <row r="53" spans="1:108" ht="15" customHeight="1">
      <c r="A53" s="104"/>
      <c r="B53" s="142" t="s">
        <v>46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3"/>
      <c r="BU53" s="144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6"/>
    </row>
    <row r="54" spans="1:108" ht="15" customHeight="1">
      <c r="A54" s="104"/>
      <c r="B54" s="142" t="s">
        <v>47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3"/>
      <c r="BU54" s="144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6"/>
    </row>
    <row r="55" spans="1:108" ht="15" customHeight="1">
      <c r="A55" s="104"/>
      <c r="B55" s="142" t="s">
        <v>48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3"/>
      <c r="BU55" s="144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6"/>
    </row>
    <row r="56" spans="1:108" ht="15" customHeight="1">
      <c r="A56" s="104"/>
      <c r="B56" s="142" t="s">
        <v>79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3"/>
      <c r="BU56" s="144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6"/>
    </row>
    <row r="57" spans="1:108" ht="15" customHeight="1">
      <c r="A57" s="104"/>
      <c r="B57" s="142" t="s">
        <v>102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3"/>
      <c r="BU57" s="144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6"/>
    </row>
    <row r="58" spans="1:108" ht="15" customHeight="1">
      <c r="A58" s="104"/>
      <c r="B58" s="142" t="s">
        <v>80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3"/>
      <c r="BU58" s="144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6"/>
    </row>
    <row r="59" spans="1:108" ht="15" customHeight="1">
      <c r="A59" s="104"/>
      <c r="B59" s="142" t="s">
        <v>81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3"/>
      <c r="BU59" s="144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  <c r="CX59" s="145"/>
      <c r="CY59" s="145"/>
      <c r="CZ59" s="145"/>
      <c r="DA59" s="145"/>
      <c r="DB59" s="145"/>
      <c r="DC59" s="145"/>
      <c r="DD59" s="146"/>
    </row>
    <row r="60" spans="1:108" ht="15" customHeight="1">
      <c r="A60" s="104"/>
      <c r="B60" s="142" t="s">
        <v>82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3"/>
      <c r="BU60" s="144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  <c r="CX60" s="145"/>
      <c r="CY60" s="145"/>
      <c r="CZ60" s="145"/>
      <c r="DA60" s="145"/>
      <c r="DB60" s="145"/>
      <c r="DC60" s="145"/>
      <c r="DD60" s="146"/>
    </row>
    <row r="61" spans="1:108" ht="15" customHeight="1">
      <c r="A61" s="104"/>
      <c r="B61" s="142" t="s">
        <v>83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3"/>
      <c r="BU61" s="144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  <c r="CX61" s="145"/>
      <c r="CY61" s="145"/>
      <c r="CZ61" s="145"/>
      <c r="DA61" s="145"/>
      <c r="DB61" s="145"/>
      <c r="DC61" s="145"/>
      <c r="DD61" s="146"/>
    </row>
    <row r="62" spans="1:108" ht="45" customHeight="1">
      <c r="A62" s="104"/>
      <c r="B62" s="142" t="s">
        <v>84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3"/>
      <c r="BU62" s="144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6"/>
    </row>
    <row r="63" spans="1:108" ht="15" customHeight="1">
      <c r="A63" s="109"/>
      <c r="B63" s="158" t="s">
        <v>8</v>
      </c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9"/>
      <c r="BU63" s="144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6"/>
    </row>
    <row r="64" spans="1:108" ht="15" customHeight="1">
      <c r="A64" s="104"/>
      <c r="B64" s="142" t="s">
        <v>86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3"/>
      <c r="BU64" s="144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</row>
    <row r="65" spans="1:108" ht="15" customHeight="1">
      <c r="A65" s="104"/>
      <c r="B65" s="142" t="s">
        <v>49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3"/>
      <c r="BU65" s="144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6"/>
    </row>
    <row r="66" spans="1:108" ht="15" customHeight="1">
      <c r="A66" s="104"/>
      <c r="B66" s="142" t="s">
        <v>50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3"/>
      <c r="BU66" s="144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6"/>
    </row>
    <row r="67" spans="1:108" ht="15" customHeight="1">
      <c r="A67" s="104"/>
      <c r="B67" s="142" t="s">
        <v>51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3"/>
      <c r="BU67" s="144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6"/>
    </row>
    <row r="68" spans="1:108" ht="15" customHeight="1">
      <c r="A68" s="104"/>
      <c r="B68" s="142" t="s">
        <v>52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3"/>
      <c r="BU68" s="144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</row>
    <row r="69" spans="1:108" ht="15" customHeight="1">
      <c r="A69" s="104"/>
      <c r="B69" s="142" t="s">
        <v>53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3"/>
      <c r="BU69" s="144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6"/>
    </row>
    <row r="70" spans="1:108" ht="15" customHeight="1">
      <c r="A70" s="104"/>
      <c r="B70" s="142" t="s">
        <v>54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3"/>
      <c r="BU70" s="144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6"/>
    </row>
    <row r="71" spans="1:108" ht="15" customHeight="1">
      <c r="A71" s="104"/>
      <c r="B71" s="142" t="s">
        <v>87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3"/>
      <c r="BU71" s="144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6"/>
    </row>
    <row r="72" spans="1:108" ht="15" customHeight="1">
      <c r="A72" s="104"/>
      <c r="B72" s="142" t="s">
        <v>103</v>
      </c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3"/>
      <c r="BU72" s="144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6"/>
    </row>
    <row r="73" spans="1:108" ht="15" customHeight="1">
      <c r="A73" s="104"/>
      <c r="B73" s="142" t="s">
        <v>88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3"/>
      <c r="BU73" s="144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6"/>
    </row>
    <row r="74" spans="1:108" ht="15" customHeight="1">
      <c r="A74" s="104"/>
      <c r="B74" s="142" t="s">
        <v>89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3"/>
      <c r="BU74" s="144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6"/>
    </row>
    <row r="75" spans="1:108" ht="15" customHeight="1">
      <c r="A75" s="104"/>
      <c r="B75" s="142" t="s">
        <v>90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3"/>
      <c r="BU75" s="144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6"/>
    </row>
    <row r="76" spans="1:108" ht="15" customHeight="1">
      <c r="A76" s="104"/>
      <c r="B76" s="142" t="s">
        <v>91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3"/>
      <c r="BU76" s="144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6"/>
    </row>
  </sheetData>
  <sheetProtection/>
  <mergeCells count="147">
    <mergeCell ref="BU72:DD72"/>
    <mergeCell ref="BU29:DD29"/>
    <mergeCell ref="B30:BT30"/>
    <mergeCell ref="BU30:DD30"/>
    <mergeCell ref="B33:BT33"/>
    <mergeCell ref="BU32:DD32"/>
    <mergeCell ref="BU33:DD33"/>
    <mergeCell ref="B31:BT31"/>
    <mergeCell ref="B32:BT32"/>
    <mergeCell ref="BU31:DD31"/>
    <mergeCell ref="B67:BT67"/>
    <mergeCell ref="BU67:DD67"/>
    <mergeCell ref="B68:BT68"/>
    <mergeCell ref="BU68:DD68"/>
    <mergeCell ref="B65:BT65"/>
    <mergeCell ref="BU65:DD65"/>
    <mergeCell ref="B66:BT66"/>
    <mergeCell ref="B75:BT75"/>
    <mergeCell ref="BU75:DD75"/>
    <mergeCell ref="B69:BT69"/>
    <mergeCell ref="BU69:DD69"/>
    <mergeCell ref="B70:BT70"/>
    <mergeCell ref="BU70:DD70"/>
    <mergeCell ref="B73:BT73"/>
    <mergeCell ref="BU73:DD73"/>
    <mergeCell ref="B74:BT74"/>
    <mergeCell ref="B71:BT71"/>
    <mergeCell ref="BU74:DD74"/>
    <mergeCell ref="B62:BT62"/>
    <mergeCell ref="B64:BT64"/>
    <mergeCell ref="BU64:DD64"/>
    <mergeCell ref="BU62:DD62"/>
    <mergeCell ref="BU63:DD63"/>
    <mergeCell ref="B63:BT63"/>
    <mergeCell ref="BU66:DD66"/>
    <mergeCell ref="BU71:DD71"/>
    <mergeCell ref="B72:BT72"/>
    <mergeCell ref="B56:BT56"/>
    <mergeCell ref="BU56:DD56"/>
    <mergeCell ref="B57:BT57"/>
    <mergeCell ref="B59:BT59"/>
    <mergeCell ref="BU59:DD59"/>
    <mergeCell ref="B60:BT60"/>
    <mergeCell ref="BU60:DD60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49:BT49"/>
    <mergeCell ref="BU49:DD49"/>
    <mergeCell ref="B46:BT46"/>
    <mergeCell ref="BU46:DD46"/>
    <mergeCell ref="B48:BT48"/>
    <mergeCell ref="BU47:DD47"/>
    <mergeCell ref="BU48:DD48"/>
    <mergeCell ref="B47:BT47"/>
    <mergeCell ref="B41:BT41"/>
    <mergeCell ref="BU41:DD41"/>
    <mergeCell ref="B45:BT45"/>
    <mergeCell ref="BU44:DD44"/>
    <mergeCell ref="BU45:DD45"/>
    <mergeCell ref="B43:BT43"/>
    <mergeCell ref="BU43:DD43"/>
    <mergeCell ref="BU36:DD36"/>
    <mergeCell ref="B37:BT37"/>
    <mergeCell ref="BU37:DD37"/>
    <mergeCell ref="B38:BT38"/>
    <mergeCell ref="BU38:DD38"/>
    <mergeCell ref="B44:BT44"/>
    <mergeCell ref="B42:BT42"/>
    <mergeCell ref="BU42:DD42"/>
    <mergeCell ref="B36:BT36"/>
    <mergeCell ref="BU40:DD40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4"/>
  <sheetViews>
    <sheetView view="pageBreakPreview" zoomScale="80" zoomScaleSheetLayoutView="80" workbookViewId="0" topLeftCell="A1">
      <selection activeCell="E157" sqref="E157"/>
    </sheetView>
  </sheetViews>
  <sheetFormatPr defaultColWidth="9.00390625" defaultRowHeight="12.75"/>
  <cols>
    <col min="1" max="1" width="81.75390625" style="64" customWidth="1"/>
    <col min="2" max="2" width="16.375" style="67" customWidth="1"/>
    <col min="3" max="3" width="16.25390625" style="67" customWidth="1"/>
    <col min="4" max="4" width="15.375" style="67" customWidth="1"/>
    <col min="5" max="5" width="26.00390625" style="65" customWidth="1"/>
    <col min="6" max="6" width="9.125" style="6" customWidth="1"/>
    <col min="7" max="7" width="27.375" style="7" customWidth="1"/>
    <col min="8" max="8" width="17.375" style="7" customWidth="1"/>
    <col min="9" max="16384" width="9.125" style="7" customWidth="1"/>
  </cols>
  <sheetData>
    <row r="1" spans="1:5" ht="18">
      <c r="A1" s="180"/>
      <c r="B1" s="180"/>
      <c r="C1" s="180"/>
      <c r="D1" s="180"/>
      <c r="E1" s="183"/>
    </row>
    <row r="2" spans="1:5" ht="18.75" thickBot="1">
      <c r="A2" s="188" t="s">
        <v>130</v>
      </c>
      <c r="B2" s="188"/>
      <c r="C2" s="188"/>
      <c r="D2" s="181"/>
      <c r="E2" s="184"/>
    </row>
    <row r="3" spans="1:5" ht="208.5" customHeight="1">
      <c r="A3" s="16" t="s">
        <v>0</v>
      </c>
      <c r="B3" s="17" t="s">
        <v>131</v>
      </c>
      <c r="C3" s="17" t="s">
        <v>132</v>
      </c>
      <c r="D3" s="17" t="s">
        <v>133</v>
      </c>
      <c r="E3" s="18" t="s">
        <v>92</v>
      </c>
    </row>
    <row r="4" spans="1:7" ht="36">
      <c r="A4" s="19" t="s">
        <v>55</v>
      </c>
      <c r="B4" s="35"/>
      <c r="C4" s="35"/>
      <c r="D4" s="20" t="s">
        <v>22</v>
      </c>
      <c r="E4" s="21">
        <v>120172.51</v>
      </c>
      <c r="G4" s="15">
        <f>E4+E5-E21</f>
        <v>0</v>
      </c>
    </row>
    <row r="5" spans="1:5" ht="20.25">
      <c r="A5" s="19" t="s">
        <v>23</v>
      </c>
      <c r="B5" s="35"/>
      <c r="C5" s="35"/>
      <c r="D5" s="20" t="s">
        <v>22</v>
      </c>
      <c r="E5" s="22">
        <f>E7+E8+E10</f>
        <v>52214353.85</v>
      </c>
    </row>
    <row r="6" spans="1:5" ht="20.25">
      <c r="A6" s="19" t="s">
        <v>8</v>
      </c>
      <c r="B6" s="35"/>
      <c r="C6" s="35"/>
      <c r="D6" s="20" t="s">
        <v>22</v>
      </c>
      <c r="E6" s="21"/>
    </row>
    <row r="7" spans="1:5" ht="20.25">
      <c r="A7" s="19" t="s">
        <v>134</v>
      </c>
      <c r="B7" s="35"/>
      <c r="C7" s="35"/>
      <c r="D7" s="20" t="s">
        <v>22</v>
      </c>
      <c r="E7" s="22">
        <f>E24+E46+E56+E133</f>
        <v>41216477.47</v>
      </c>
    </row>
    <row r="8" spans="1:5" ht="36">
      <c r="A8" s="23" t="s">
        <v>168</v>
      </c>
      <c r="B8" s="35"/>
      <c r="C8" s="35"/>
      <c r="D8" s="20" t="s">
        <v>22</v>
      </c>
      <c r="E8" s="22">
        <f>E63</f>
        <v>4714055.090000001</v>
      </c>
    </row>
    <row r="9" spans="1:5" ht="20.25">
      <c r="A9" s="19" t="s">
        <v>28</v>
      </c>
      <c r="B9" s="35"/>
      <c r="C9" s="35"/>
      <c r="D9" s="20" t="s">
        <v>22</v>
      </c>
      <c r="E9" s="22"/>
    </row>
    <row r="10" spans="1:5" ht="90">
      <c r="A10" s="19" t="s">
        <v>135</v>
      </c>
      <c r="B10" s="35"/>
      <c r="C10" s="35"/>
      <c r="D10" s="20" t="s">
        <v>22</v>
      </c>
      <c r="E10" s="22">
        <f>E12+E13+E14+E15</f>
        <v>6283821.29</v>
      </c>
    </row>
    <row r="11" spans="1:5" ht="20.25">
      <c r="A11" s="19" t="s">
        <v>8</v>
      </c>
      <c r="B11" s="35"/>
      <c r="C11" s="35"/>
      <c r="D11" s="20" t="s">
        <v>22</v>
      </c>
      <c r="E11" s="21"/>
    </row>
    <row r="12" spans="1:5" ht="20.25">
      <c r="A12" s="19" t="s">
        <v>189</v>
      </c>
      <c r="B12" s="24" t="s">
        <v>152</v>
      </c>
      <c r="C12" s="35"/>
      <c r="D12" s="20" t="s">
        <v>22</v>
      </c>
      <c r="E12" s="21">
        <f>38479-10283.8-508.48</f>
        <v>27686.72</v>
      </c>
    </row>
    <row r="13" spans="1:5" ht="20.25">
      <c r="A13" s="19" t="s">
        <v>165</v>
      </c>
      <c r="B13" s="24" t="s">
        <v>150</v>
      </c>
      <c r="C13" s="35"/>
      <c r="D13" s="20" t="s">
        <v>22</v>
      </c>
      <c r="E13" s="21">
        <f>4176220+420000</f>
        <v>4596220</v>
      </c>
    </row>
    <row r="14" spans="1:5" ht="20.25">
      <c r="A14" s="19" t="s">
        <v>166</v>
      </c>
      <c r="B14" s="24" t="s">
        <v>150</v>
      </c>
      <c r="C14" s="35"/>
      <c r="D14" s="20"/>
      <c r="E14" s="21">
        <f>1778987-120172.51</f>
        <v>1658814.49</v>
      </c>
    </row>
    <row r="15" spans="1:5" ht="20.25">
      <c r="A15" s="19" t="s">
        <v>188</v>
      </c>
      <c r="B15" s="24" t="s">
        <v>150</v>
      </c>
      <c r="C15" s="35"/>
      <c r="D15" s="20"/>
      <c r="E15" s="21">
        <v>1100.08</v>
      </c>
    </row>
    <row r="16" spans="1:5" ht="36">
      <c r="A16" s="19" t="s">
        <v>93</v>
      </c>
      <c r="B16" s="35"/>
      <c r="C16" s="35"/>
      <c r="D16" s="20" t="s">
        <v>22</v>
      </c>
      <c r="E16" s="21"/>
    </row>
    <row r="17" spans="1:5" ht="20.25">
      <c r="A17" s="19" t="s">
        <v>8</v>
      </c>
      <c r="B17" s="35"/>
      <c r="C17" s="35"/>
      <c r="D17" s="20" t="s">
        <v>22</v>
      </c>
      <c r="E17" s="21"/>
    </row>
    <row r="18" spans="1:5" ht="20.25">
      <c r="A18" s="19"/>
      <c r="B18" s="35"/>
      <c r="C18" s="35"/>
      <c r="D18" s="20"/>
      <c r="E18" s="21"/>
    </row>
    <row r="19" spans="1:5" ht="20.25">
      <c r="A19" s="19" t="s">
        <v>94</v>
      </c>
      <c r="B19" s="35"/>
      <c r="C19" s="35"/>
      <c r="D19" s="20" t="s">
        <v>22</v>
      </c>
      <c r="E19" s="21"/>
    </row>
    <row r="20" spans="1:5" ht="36">
      <c r="A20" s="19" t="s">
        <v>56</v>
      </c>
      <c r="B20" s="35"/>
      <c r="C20" s="35"/>
      <c r="D20" s="20" t="s">
        <v>22</v>
      </c>
      <c r="E20" s="21"/>
    </row>
    <row r="21" spans="1:5" ht="20.25">
      <c r="A21" s="19" t="s">
        <v>24</v>
      </c>
      <c r="B21" s="35"/>
      <c r="C21" s="35"/>
      <c r="D21" s="20">
        <v>900</v>
      </c>
      <c r="E21" s="25">
        <f>E24+E46+E56+E64+E73+E134+E162+E172+E195+E78+E102+E86+E90+E94+E119+E166+E140+E221+E226+E230+E234+E147+E151+E145+E156</f>
        <v>52334526.35999999</v>
      </c>
    </row>
    <row r="22" spans="1:5" ht="20.25">
      <c r="A22" s="19" t="s">
        <v>8</v>
      </c>
      <c r="B22" s="35"/>
      <c r="C22" s="35"/>
      <c r="D22" s="20"/>
      <c r="E22" s="21"/>
    </row>
    <row r="23" spans="1:5" ht="20.25">
      <c r="A23" s="19" t="s">
        <v>126</v>
      </c>
      <c r="B23" s="26"/>
      <c r="C23" s="35"/>
      <c r="D23" s="20" t="s">
        <v>22</v>
      </c>
      <c r="E23" s="21">
        <f>E24+E46+E56+E140</f>
        <v>41216477.47</v>
      </c>
    </row>
    <row r="24" spans="1:5" ht="72">
      <c r="A24" s="34" t="s">
        <v>137</v>
      </c>
      <c r="B24" s="26" t="s">
        <v>136</v>
      </c>
      <c r="C24" s="27">
        <v>7112001</v>
      </c>
      <c r="D24" s="36" t="s">
        <v>22</v>
      </c>
      <c r="E24" s="28">
        <f>E25+E30+E42</f>
        <v>8223480.47</v>
      </c>
    </row>
    <row r="25" spans="1:7" ht="36">
      <c r="A25" s="19" t="s">
        <v>29</v>
      </c>
      <c r="B25" s="29"/>
      <c r="C25" s="30"/>
      <c r="D25" s="31">
        <v>210</v>
      </c>
      <c r="E25" s="21">
        <f>E27+E28+E29</f>
        <v>2094384.71</v>
      </c>
      <c r="G25" s="15"/>
    </row>
    <row r="26" spans="1:5" ht="20.25">
      <c r="A26" s="19" t="s">
        <v>1</v>
      </c>
      <c r="B26" s="35"/>
      <c r="C26" s="35"/>
      <c r="D26" s="35"/>
      <c r="E26" s="21"/>
    </row>
    <row r="27" spans="1:5" ht="20.25">
      <c r="A27" s="19" t="s">
        <v>30</v>
      </c>
      <c r="B27" s="29"/>
      <c r="C27" s="30"/>
      <c r="D27" s="31">
        <v>211</v>
      </c>
      <c r="E27" s="21">
        <v>1598832</v>
      </c>
    </row>
    <row r="28" spans="1:5" ht="20.25">
      <c r="A28" s="32" t="s">
        <v>31</v>
      </c>
      <c r="B28" s="29"/>
      <c r="C28" s="30"/>
      <c r="D28" s="31">
        <v>212</v>
      </c>
      <c r="E28" s="21">
        <f>3600-1133.29</f>
        <v>2466.71</v>
      </c>
    </row>
    <row r="29" spans="1:5" ht="20.25">
      <c r="A29" s="19" t="s">
        <v>138</v>
      </c>
      <c r="B29" s="29"/>
      <c r="C29" s="30"/>
      <c r="D29" s="31">
        <v>213</v>
      </c>
      <c r="E29" s="21">
        <v>493086</v>
      </c>
    </row>
    <row r="30" spans="1:5" ht="20.25">
      <c r="A30" s="19" t="s">
        <v>40</v>
      </c>
      <c r="B30" s="29"/>
      <c r="C30" s="30"/>
      <c r="D30" s="31">
        <v>220</v>
      </c>
      <c r="E30" s="21">
        <f>E32+E33+E34+E35+E36+E37+E38+E41</f>
        <v>5851465.18</v>
      </c>
    </row>
    <row r="31" spans="1:5" ht="20.25">
      <c r="A31" s="19" t="s">
        <v>1</v>
      </c>
      <c r="B31" s="29"/>
      <c r="C31" s="30"/>
      <c r="D31" s="31"/>
      <c r="E31" s="21"/>
    </row>
    <row r="32" spans="1:5" ht="20.25">
      <c r="A32" s="19" t="s">
        <v>32</v>
      </c>
      <c r="B32" s="29"/>
      <c r="C32" s="30"/>
      <c r="D32" s="31">
        <v>221</v>
      </c>
      <c r="E32" s="21">
        <f>19539+30000-8469</f>
        <v>41070</v>
      </c>
    </row>
    <row r="33" spans="1:5" ht="20.25">
      <c r="A33" s="19" t="s">
        <v>33</v>
      </c>
      <c r="B33" s="29"/>
      <c r="C33" s="30"/>
      <c r="D33" s="31">
        <v>222</v>
      </c>
      <c r="E33" s="21"/>
    </row>
    <row r="34" spans="1:5" ht="20.25">
      <c r="A34" s="19" t="s">
        <v>34</v>
      </c>
      <c r="B34" s="29"/>
      <c r="C34" s="30"/>
      <c r="D34" s="31">
        <v>223</v>
      </c>
      <c r="E34" s="21">
        <f>3335567-87982.92-146000-90000</f>
        <v>3011584.08</v>
      </c>
    </row>
    <row r="35" spans="1:5" ht="20.25">
      <c r="A35" s="19" t="s">
        <v>35</v>
      </c>
      <c r="B35" s="29"/>
      <c r="C35" s="30"/>
      <c r="D35" s="31">
        <v>224</v>
      </c>
      <c r="E35" s="21">
        <v>36000</v>
      </c>
    </row>
    <row r="36" spans="1:5" ht="20.25">
      <c r="A36" s="19" t="s">
        <v>36</v>
      </c>
      <c r="B36" s="29"/>
      <c r="C36" s="30"/>
      <c r="D36" s="31">
        <v>225</v>
      </c>
      <c r="E36" s="21">
        <f>440699+14797.39</f>
        <v>455496.39</v>
      </c>
    </row>
    <row r="37" spans="1:5" ht="20.25">
      <c r="A37" s="19" t="s">
        <v>37</v>
      </c>
      <c r="B37" s="29"/>
      <c r="C37" s="30"/>
      <c r="D37" s="31">
        <v>226</v>
      </c>
      <c r="E37" s="21">
        <f>181499+42000-14376+549638.71-156264-196508-65336.2</f>
        <v>340653.50999999995</v>
      </c>
    </row>
    <row r="38" spans="1:5" ht="20.25">
      <c r="A38" s="19" t="s">
        <v>57</v>
      </c>
      <c r="B38" s="29"/>
      <c r="C38" s="30"/>
      <c r="D38" s="31">
        <v>260</v>
      </c>
      <c r="E38" s="21"/>
    </row>
    <row r="39" spans="1:5" ht="20.25">
      <c r="A39" s="19" t="s">
        <v>1</v>
      </c>
      <c r="B39" s="29"/>
      <c r="C39" s="30"/>
      <c r="D39" s="31"/>
      <c r="E39" s="21"/>
    </row>
    <row r="40" spans="1:5" ht="20.25">
      <c r="A40" s="19" t="s">
        <v>58</v>
      </c>
      <c r="B40" s="29"/>
      <c r="C40" s="30"/>
      <c r="D40" s="31">
        <v>262</v>
      </c>
      <c r="E40" s="21"/>
    </row>
    <row r="41" spans="1:5" ht="20.25">
      <c r="A41" s="19" t="s">
        <v>59</v>
      </c>
      <c r="B41" s="29"/>
      <c r="C41" s="30"/>
      <c r="D41" s="31">
        <v>290</v>
      </c>
      <c r="E41" s="21">
        <f>2529300-549638.71-13000.09</f>
        <v>1966661.2</v>
      </c>
    </row>
    <row r="42" spans="1:7" ht="20.25">
      <c r="A42" s="19" t="s">
        <v>139</v>
      </c>
      <c r="B42" s="29"/>
      <c r="C42" s="30"/>
      <c r="D42" s="31">
        <v>300</v>
      </c>
      <c r="E42" s="21">
        <f>E45+E44</f>
        <v>277630.58</v>
      </c>
      <c r="G42" s="8"/>
    </row>
    <row r="43" spans="1:5" ht="20.25">
      <c r="A43" s="19" t="s">
        <v>1</v>
      </c>
      <c r="B43" s="29"/>
      <c r="C43" s="30"/>
      <c r="D43" s="31"/>
      <c r="E43" s="21"/>
    </row>
    <row r="44" spans="1:5" ht="20.25">
      <c r="A44" s="19" t="s">
        <v>38</v>
      </c>
      <c r="B44" s="29"/>
      <c r="C44" s="30"/>
      <c r="D44" s="31">
        <v>310</v>
      </c>
      <c r="E44" s="21">
        <v>0</v>
      </c>
    </row>
    <row r="45" spans="1:5" ht="20.25">
      <c r="A45" s="19" t="s">
        <v>39</v>
      </c>
      <c r="B45" s="29"/>
      <c r="C45" s="30"/>
      <c r="D45" s="31">
        <v>340</v>
      </c>
      <c r="E45" s="21">
        <f>447755-42000-21624-30000-154200+77699.58</f>
        <v>277630.58</v>
      </c>
    </row>
    <row r="46" spans="1:7" ht="54.75">
      <c r="A46" s="34" t="s">
        <v>140</v>
      </c>
      <c r="B46" s="24" t="s">
        <v>167</v>
      </c>
      <c r="C46" s="27">
        <v>7137622</v>
      </c>
      <c r="D46" s="36"/>
      <c r="E46" s="33">
        <f>E47+E52</f>
        <v>32992997</v>
      </c>
      <c r="G46" s="9"/>
    </row>
    <row r="47" spans="1:5" ht="36">
      <c r="A47" s="19" t="s">
        <v>29</v>
      </c>
      <c r="B47" s="29"/>
      <c r="C47" s="30"/>
      <c r="D47" s="31">
        <v>210</v>
      </c>
      <c r="E47" s="21">
        <f>E49+E50+E51</f>
        <v>32629841</v>
      </c>
    </row>
    <row r="48" spans="1:5" ht="20.25">
      <c r="A48" s="19" t="s">
        <v>1</v>
      </c>
      <c r="B48" s="35"/>
      <c r="C48" s="35"/>
      <c r="D48" s="35"/>
      <c r="E48" s="21"/>
    </row>
    <row r="49" spans="1:5" ht="20.25">
      <c r="A49" s="19" t="s">
        <v>30</v>
      </c>
      <c r="B49" s="29"/>
      <c r="C49" s="30"/>
      <c r="D49" s="31">
        <v>211</v>
      </c>
      <c r="E49" s="21">
        <f>24941985+87006+72814+42343</f>
        <v>25144148</v>
      </c>
    </row>
    <row r="50" spans="1:5" ht="20.25">
      <c r="A50" s="19" t="s">
        <v>138</v>
      </c>
      <c r="B50" s="29"/>
      <c r="C50" s="30"/>
      <c r="D50" s="31">
        <v>213</v>
      </c>
      <c r="E50" s="21">
        <f>7532479+26277-72814-42343</f>
        <v>7443599</v>
      </c>
    </row>
    <row r="51" spans="1:5" ht="20.25">
      <c r="A51" s="19" t="s">
        <v>37</v>
      </c>
      <c r="B51" s="29"/>
      <c r="C51" s="30"/>
      <c r="D51" s="31">
        <v>226</v>
      </c>
      <c r="E51" s="21">
        <v>42094</v>
      </c>
    </row>
    <row r="52" spans="1:5" ht="20.25">
      <c r="A52" s="19" t="s">
        <v>139</v>
      </c>
      <c r="B52" s="29"/>
      <c r="C52" s="30"/>
      <c r="D52" s="31">
        <v>300</v>
      </c>
      <c r="E52" s="21">
        <f>E54+E55</f>
        <v>363156</v>
      </c>
    </row>
    <row r="53" spans="1:5" ht="20.25">
      <c r="A53" s="19" t="s">
        <v>1</v>
      </c>
      <c r="B53" s="29"/>
      <c r="C53" s="30"/>
      <c r="D53" s="31"/>
      <c r="E53" s="21"/>
    </row>
    <row r="54" spans="1:5" ht="20.25">
      <c r="A54" s="19" t="s">
        <v>38</v>
      </c>
      <c r="B54" s="29"/>
      <c r="C54" s="30"/>
      <c r="D54" s="31">
        <v>310</v>
      </c>
      <c r="E54" s="21">
        <f>233984+1861</f>
        <v>235845</v>
      </c>
    </row>
    <row r="55" spans="1:5" ht="20.25">
      <c r="A55" s="19" t="s">
        <v>39</v>
      </c>
      <c r="B55" s="29"/>
      <c r="C55" s="30"/>
      <c r="D55" s="31">
        <v>340</v>
      </c>
      <c r="E55" s="21">
        <f>126310+1001</f>
        <v>127311</v>
      </c>
    </row>
    <row r="56" spans="1:5" ht="18">
      <c r="A56" s="185" t="s">
        <v>141</v>
      </c>
      <c r="B56" s="186"/>
      <c r="C56" s="187"/>
      <c r="D56" s="187"/>
      <c r="E56" s="182">
        <f>E58</f>
        <v>0</v>
      </c>
    </row>
    <row r="57" spans="1:5" ht="18">
      <c r="A57" s="185"/>
      <c r="B57" s="186"/>
      <c r="C57" s="187"/>
      <c r="D57" s="187"/>
      <c r="E57" s="182"/>
    </row>
    <row r="58" spans="1:5" ht="36">
      <c r="A58" s="19" t="s">
        <v>29</v>
      </c>
      <c r="B58" s="29"/>
      <c r="C58" s="30"/>
      <c r="D58" s="31">
        <v>210</v>
      </c>
      <c r="E58" s="21">
        <f>E60+E61</f>
        <v>0</v>
      </c>
    </row>
    <row r="59" spans="1:5" ht="20.25">
      <c r="A59" s="19" t="s">
        <v>1</v>
      </c>
      <c r="B59" s="35"/>
      <c r="C59" s="35"/>
      <c r="D59" s="35"/>
      <c r="E59" s="21"/>
    </row>
    <row r="60" spans="1:5" ht="20.25">
      <c r="A60" s="19" t="s">
        <v>30</v>
      </c>
      <c r="B60" s="29"/>
      <c r="C60" s="30"/>
      <c r="D60" s="31">
        <v>211</v>
      </c>
      <c r="E60" s="21"/>
    </row>
    <row r="61" spans="1:5" ht="20.25">
      <c r="A61" s="19" t="s">
        <v>138</v>
      </c>
      <c r="B61" s="29"/>
      <c r="C61" s="30"/>
      <c r="D61" s="31">
        <v>213</v>
      </c>
      <c r="E61" s="21"/>
    </row>
    <row r="62" spans="1:5" ht="20.25">
      <c r="A62" s="19" t="s">
        <v>142</v>
      </c>
      <c r="B62" s="29"/>
      <c r="C62" s="31"/>
      <c r="D62" s="31"/>
      <c r="E62" s="37"/>
    </row>
    <row r="63" spans="1:7" ht="36">
      <c r="A63" s="19" t="s">
        <v>143</v>
      </c>
      <c r="B63" s="26" t="s">
        <v>144</v>
      </c>
      <c r="C63" s="35"/>
      <c r="D63" s="20"/>
      <c r="E63" s="38">
        <f>E64+E73+E78+E86+E90+E94+E102+E119+E156+E166+E221+E140+E226+E230+E234+E147+E151+E145+I78+E161</f>
        <v>4714055.090000001</v>
      </c>
      <c r="G63" s="15">
        <f>E65+E94+E147+E151</f>
        <v>3781138.0400000005</v>
      </c>
    </row>
    <row r="64" spans="1:5" ht="54">
      <c r="A64" s="39" t="s">
        <v>176</v>
      </c>
      <c r="B64" s="29"/>
      <c r="C64" s="40">
        <v>7118090</v>
      </c>
      <c r="D64" s="41"/>
      <c r="E64" s="28">
        <f>E65+E69</f>
        <v>550000</v>
      </c>
    </row>
    <row r="65" spans="1:5" ht="20.25">
      <c r="A65" s="19" t="s">
        <v>40</v>
      </c>
      <c r="B65" s="29"/>
      <c r="C65" s="30"/>
      <c r="D65" s="31">
        <v>220</v>
      </c>
      <c r="E65" s="21">
        <f>E67+E68</f>
        <v>550000</v>
      </c>
    </row>
    <row r="66" spans="1:5" ht="20.25">
      <c r="A66" s="19" t="s">
        <v>1</v>
      </c>
      <c r="B66" s="29"/>
      <c r="C66" s="30"/>
      <c r="D66" s="31"/>
      <c r="E66" s="21"/>
    </row>
    <row r="67" spans="1:5" ht="20.25">
      <c r="A67" s="19" t="s">
        <v>36</v>
      </c>
      <c r="B67" s="29"/>
      <c r="C67" s="30"/>
      <c r="D67" s="31">
        <v>225</v>
      </c>
      <c r="E67" s="21">
        <v>550000</v>
      </c>
    </row>
    <row r="68" spans="1:5" ht="20.25">
      <c r="A68" s="19" t="s">
        <v>37</v>
      </c>
      <c r="B68" s="29"/>
      <c r="C68" s="30"/>
      <c r="D68" s="31">
        <v>226</v>
      </c>
      <c r="E68" s="21"/>
    </row>
    <row r="69" spans="1:7" ht="20.25">
      <c r="A69" s="19" t="s">
        <v>139</v>
      </c>
      <c r="B69" s="29"/>
      <c r="C69" s="30"/>
      <c r="D69" s="31">
        <v>300</v>
      </c>
      <c r="E69" s="21"/>
      <c r="G69" s="8"/>
    </row>
    <row r="70" spans="1:5" ht="20.25">
      <c r="A70" s="19" t="s">
        <v>1</v>
      </c>
      <c r="B70" s="29"/>
      <c r="C70" s="30"/>
      <c r="D70" s="31"/>
      <c r="E70" s="21"/>
    </row>
    <row r="71" spans="1:5" ht="20.25">
      <c r="A71" s="19" t="s">
        <v>38</v>
      </c>
      <c r="B71" s="29"/>
      <c r="C71" s="30"/>
      <c r="D71" s="31">
        <v>310</v>
      </c>
      <c r="E71" s="21"/>
    </row>
    <row r="72" spans="1:5" ht="20.25">
      <c r="A72" s="19" t="s">
        <v>39</v>
      </c>
      <c r="B72" s="29"/>
      <c r="C72" s="30"/>
      <c r="D72" s="31">
        <v>340</v>
      </c>
      <c r="E72" s="21"/>
    </row>
    <row r="73" spans="1:5" ht="36">
      <c r="A73" s="39" t="s">
        <v>145</v>
      </c>
      <c r="B73" s="29"/>
      <c r="C73" s="41"/>
      <c r="D73" s="41"/>
      <c r="E73" s="28">
        <f>E74</f>
        <v>0</v>
      </c>
    </row>
    <row r="74" spans="1:5" ht="20.25">
      <c r="A74" s="19" t="s">
        <v>139</v>
      </c>
      <c r="B74" s="29"/>
      <c r="C74" s="30"/>
      <c r="D74" s="31">
        <v>300</v>
      </c>
      <c r="E74" s="21">
        <f>E76+E77</f>
        <v>0</v>
      </c>
    </row>
    <row r="75" spans="1:5" ht="20.25">
      <c r="A75" s="19" t="s">
        <v>1</v>
      </c>
      <c r="B75" s="29"/>
      <c r="C75" s="30"/>
      <c r="D75" s="31"/>
      <c r="E75" s="21"/>
    </row>
    <row r="76" spans="1:5" ht="20.25">
      <c r="A76" s="19" t="s">
        <v>38</v>
      </c>
      <c r="B76" s="29"/>
      <c r="C76" s="30"/>
      <c r="D76" s="31">
        <v>310</v>
      </c>
      <c r="E76" s="21"/>
    </row>
    <row r="77" spans="1:5" ht="20.25">
      <c r="A77" s="19" t="s">
        <v>39</v>
      </c>
      <c r="B77" s="29"/>
      <c r="C77" s="30"/>
      <c r="D77" s="31">
        <v>340</v>
      </c>
      <c r="E77" s="21"/>
    </row>
    <row r="78" spans="1:5" ht="54">
      <c r="A78" s="34" t="s">
        <v>171</v>
      </c>
      <c r="B78" s="29"/>
      <c r="C78" s="41"/>
      <c r="D78" s="41"/>
      <c r="E78" s="28">
        <f>E79</f>
        <v>0</v>
      </c>
    </row>
    <row r="79" spans="1:5" ht="20.25">
      <c r="A79" s="19" t="s">
        <v>40</v>
      </c>
      <c r="B79" s="29"/>
      <c r="C79" s="30"/>
      <c r="D79" s="31">
        <v>220</v>
      </c>
      <c r="E79" s="21">
        <f>E81+E82</f>
        <v>0</v>
      </c>
    </row>
    <row r="80" spans="1:5" ht="20.25">
      <c r="A80" s="19" t="s">
        <v>1</v>
      </c>
      <c r="B80" s="29"/>
      <c r="C80" s="30"/>
      <c r="D80" s="31"/>
      <c r="E80" s="21"/>
    </row>
    <row r="81" spans="1:5" ht="20.25">
      <c r="A81" s="19" t="s">
        <v>36</v>
      </c>
      <c r="B81" s="29"/>
      <c r="C81" s="30"/>
      <c r="D81" s="31">
        <v>225</v>
      </c>
      <c r="E81" s="21"/>
    </row>
    <row r="82" spans="1:5" ht="20.25">
      <c r="A82" s="19" t="s">
        <v>37</v>
      </c>
      <c r="B82" s="29"/>
      <c r="C82" s="30"/>
      <c r="D82" s="31">
        <v>226</v>
      </c>
      <c r="E82" s="21"/>
    </row>
    <row r="83" spans="1:5" ht="20.25">
      <c r="A83" s="19" t="s">
        <v>139</v>
      </c>
      <c r="B83" s="29"/>
      <c r="C83" s="30"/>
      <c r="D83" s="31">
        <v>300</v>
      </c>
      <c r="E83" s="21"/>
    </row>
    <row r="84" spans="1:5" ht="20.25">
      <c r="A84" s="19" t="s">
        <v>1</v>
      </c>
      <c r="B84" s="29"/>
      <c r="C84" s="30"/>
      <c r="D84" s="31"/>
      <c r="E84" s="21"/>
    </row>
    <row r="85" spans="1:5" ht="20.25">
      <c r="A85" s="19" t="s">
        <v>38</v>
      </c>
      <c r="B85" s="29"/>
      <c r="C85" s="30"/>
      <c r="D85" s="31">
        <v>310</v>
      </c>
      <c r="E85" s="21"/>
    </row>
    <row r="86" spans="1:5" ht="36">
      <c r="A86" s="39" t="s">
        <v>173</v>
      </c>
      <c r="B86" s="29"/>
      <c r="C86" s="30"/>
      <c r="D86" s="31"/>
      <c r="E86" s="33">
        <f>E87</f>
        <v>0</v>
      </c>
    </row>
    <row r="87" spans="1:5" ht="20.25">
      <c r="A87" s="19" t="s">
        <v>139</v>
      </c>
      <c r="B87" s="29"/>
      <c r="C87" s="30"/>
      <c r="D87" s="31">
        <v>300</v>
      </c>
      <c r="E87" s="21"/>
    </row>
    <row r="88" spans="1:5" ht="20.25">
      <c r="A88" s="19" t="s">
        <v>1</v>
      </c>
      <c r="B88" s="29"/>
      <c r="C88" s="30"/>
      <c r="D88" s="31"/>
      <c r="E88" s="21"/>
    </row>
    <row r="89" spans="1:5" ht="20.25">
      <c r="A89" s="19" t="s">
        <v>39</v>
      </c>
      <c r="B89" s="29"/>
      <c r="C89" s="30"/>
      <c r="D89" s="31">
        <v>340</v>
      </c>
      <c r="E89" s="21"/>
    </row>
    <row r="90" spans="1:5" ht="36">
      <c r="A90" s="39" t="s">
        <v>174</v>
      </c>
      <c r="B90" s="29"/>
      <c r="C90" s="30"/>
      <c r="D90" s="31"/>
      <c r="E90" s="33">
        <f>E91</f>
        <v>0</v>
      </c>
    </row>
    <row r="91" spans="1:5" ht="20.25">
      <c r="A91" s="19" t="s">
        <v>139</v>
      </c>
      <c r="B91" s="29"/>
      <c r="C91" s="30"/>
      <c r="D91" s="31">
        <v>300</v>
      </c>
      <c r="E91" s="21"/>
    </row>
    <row r="92" spans="1:5" ht="20.25">
      <c r="A92" s="19" t="s">
        <v>1</v>
      </c>
      <c r="B92" s="29"/>
      <c r="C92" s="30"/>
      <c r="D92" s="31"/>
      <c r="E92" s="21"/>
    </row>
    <row r="93" spans="1:5" ht="20.25">
      <c r="A93" s="19" t="s">
        <v>39</v>
      </c>
      <c r="B93" s="29"/>
      <c r="C93" s="30"/>
      <c r="D93" s="31">
        <v>340</v>
      </c>
      <c r="E93" s="21"/>
    </row>
    <row r="94" spans="1:5" ht="86.25" customHeight="1">
      <c r="A94" s="39" t="s">
        <v>190</v>
      </c>
      <c r="B94" s="42" t="s">
        <v>144</v>
      </c>
      <c r="C94" s="43">
        <v>7122101</v>
      </c>
      <c r="D94" s="31"/>
      <c r="E94" s="33">
        <f>E95</f>
        <v>3137161.8600000003</v>
      </c>
    </row>
    <row r="95" spans="1:5" ht="20.25">
      <c r="A95" s="19" t="s">
        <v>139</v>
      </c>
      <c r="B95" s="29"/>
      <c r="C95" s="30"/>
      <c r="D95" s="31">
        <v>300</v>
      </c>
      <c r="E95" s="21">
        <f>E98+E97</f>
        <v>3137161.8600000003</v>
      </c>
    </row>
    <row r="96" spans="1:5" ht="20.25">
      <c r="A96" s="19" t="s">
        <v>1</v>
      </c>
      <c r="B96" s="29"/>
      <c r="C96" s="30"/>
      <c r="D96" s="31"/>
      <c r="E96" s="21"/>
    </row>
    <row r="97" spans="1:5" ht="20.25">
      <c r="A97" s="19" t="s">
        <v>37</v>
      </c>
      <c r="B97" s="29"/>
      <c r="C97" s="30"/>
      <c r="D97" s="31">
        <v>226</v>
      </c>
      <c r="E97" s="21"/>
    </row>
    <row r="98" spans="1:5" ht="20.25">
      <c r="A98" s="19" t="s">
        <v>39</v>
      </c>
      <c r="B98" s="29"/>
      <c r="C98" s="30"/>
      <c r="D98" s="31">
        <v>340</v>
      </c>
      <c r="E98" s="21">
        <f>2877387+309767.66-65281-80+15368.2</f>
        <v>3137161.8600000003</v>
      </c>
    </row>
    <row r="99" spans="1:5" ht="20.25" hidden="1">
      <c r="A99" s="19"/>
      <c r="B99" s="29"/>
      <c r="C99" s="30"/>
      <c r="D99" s="31"/>
      <c r="E99" s="21"/>
    </row>
    <row r="100" spans="1:5" ht="20.25" hidden="1">
      <c r="A100" s="19"/>
      <c r="B100" s="29"/>
      <c r="C100" s="30"/>
      <c r="D100" s="31"/>
      <c r="E100" s="21"/>
    </row>
    <row r="101" spans="1:5" ht="20.25" hidden="1">
      <c r="A101" s="19"/>
      <c r="B101" s="29"/>
      <c r="C101" s="30"/>
      <c r="D101" s="31"/>
      <c r="E101" s="21"/>
    </row>
    <row r="102" spans="1:5" ht="108" hidden="1">
      <c r="A102" s="39" t="s">
        <v>172</v>
      </c>
      <c r="B102" s="29"/>
      <c r="C102" s="41"/>
      <c r="D102" s="41"/>
      <c r="E102" s="28">
        <f>E108</f>
        <v>0</v>
      </c>
    </row>
    <row r="103" spans="1:5" ht="36" hidden="1">
      <c r="A103" s="19" t="s">
        <v>29</v>
      </c>
      <c r="B103" s="29"/>
      <c r="C103" s="30"/>
      <c r="D103" s="31">
        <v>210</v>
      </c>
      <c r="E103" s="21"/>
    </row>
    <row r="104" spans="1:5" ht="20.25" hidden="1">
      <c r="A104" s="19" t="s">
        <v>1</v>
      </c>
      <c r="B104" s="35"/>
      <c r="C104" s="35"/>
      <c r="D104" s="35"/>
      <c r="E104" s="21"/>
    </row>
    <row r="105" spans="1:5" ht="20.25" hidden="1">
      <c r="A105" s="19" t="s">
        <v>30</v>
      </c>
      <c r="B105" s="29"/>
      <c r="C105" s="30"/>
      <c r="D105" s="31">
        <v>211</v>
      </c>
      <c r="E105" s="21"/>
    </row>
    <row r="106" spans="1:5" ht="20.25" hidden="1">
      <c r="A106" s="32" t="s">
        <v>31</v>
      </c>
      <c r="B106" s="29"/>
      <c r="C106" s="30"/>
      <c r="D106" s="31">
        <v>212</v>
      </c>
      <c r="E106" s="21"/>
    </row>
    <row r="107" spans="1:5" ht="20.25" hidden="1">
      <c r="A107" s="19" t="s">
        <v>138</v>
      </c>
      <c r="B107" s="29"/>
      <c r="C107" s="30"/>
      <c r="D107" s="31">
        <v>213</v>
      </c>
      <c r="E107" s="21"/>
    </row>
    <row r="108" spans="1:5" ht="20.25" hidden="1">
      <c r="A108" s="19" t="s">
        <v>40</v>
      </c>
      <c r="B108" s="29"/>
      <c r="C108" s="30"/>
      <c r="D108" s="31">
        <v>220</v>
      </c>
      <c r="E108" s="21"/>
    </row>
    <row r="109" spans="1:5" ht="20.25" hidden="1">
      <c r="A109" s="19" t="s">
        <v>1</v>
      </c>
      <c r="B109" s="29"/>
      <c r="C109" s="30"/>
      <c r="D109" s="31"/>
      <c r="E109" s="21"/>
    </row>
    <row r="110" spans="1:5" ht="20.25" hidden="1">
      <c r="A110" s="19" t="s">
        <v>32</v>
      </c>
      <c r="B110" s="29"/>
      <c r="C110" s="30"/>
      <c r="D110" s="31">
        <v>221</v>
      </c>
      <c r="E110" s="21"/>
    </row>
    <row r="111" spans="1:5" ht="20.25" hidden="1">
      <c r="A111" s="19" t="s">
        <v>34</v>
      </c>
      <c r="B111" s="29"/>
      <c r="C111" s="30"/>
      <c r="D111" s="31">
        <v>223</v>
      </c>
      <c r="E111" s="21"/>
    </row>
    <row r="112" spans="1:5" ht="20.25" hidden="1">
      <c r="A112" s="19" t="s">
        <v>36</v>
      </c>
      <c r="B112" s="29"/>
      <c r="C112" s="30"/>
      <c r="D112" s="31">
        <v>225</v>
      </c>
      <c r="E112" s="21"/>
    </row>
    <row r="113" spans="1:5" ht="20.25" hidden="1">
      <c r="A113" s="19" t="s">
        <v>37</v>
      </c>
      <c r="B113" s="29"/>
      <c r="C113" s="30"/>
      <c r="D113" s="31">
        <v>226</v>
      </c>
      <c r="E113" s="21"/>
    </row>
    <row r="114" spans="1:5" ht="20.25" hidden="1">
      <c r="A114" s="19" t="s">
        <v>59</v>
      </c>
      <c r="B114" s="29"/>
      <c r="C114" s="30"/>
      <c r="D114" s="31">
        <v>290</v>
      </c>
      <c r="E114" s="21"/>
    </row>
    <row r="115" spans="1:5" ht="20.25" hidden="1">
      <c r="A115" s="19" t="s">
        <v>139</v>
      </c>
      <c r="B115" s="29"/>
      <c r="C115" s="30"/>
      <c r="D115" s="31">
        <v>300</v>
      </c>
      <c r="E115" s="21"/>
    </row>
    <row r="116" spans="1:5" ht="20.25" hidden="1">
      <c r="A116" s="19" t="s">
        <v>1</v>
      </c>
      <c r="B116" s="29"/>
      <c r="C116" s="30"/>
      <c r="D116" s="31"/>
      <c r="E116" s="21"/>
    </row>
    <row r="117" spans="1:5" ht="20.25" hidden="1">
      <c r="A117" s="19" t="s">
        <v>38</v>
      </c>
      <c r="B117" s="29"/>
      <c r="C117" s="30"/>
      <c r="D117" s="31">
        <v>310</v>
      </c>
      <c r="E117" s="21"/>
    </row>
    <row r="118" spans="1:5" ht="20.25" hidden="1">
      <c r="A118" s="19" t="s">
        <v>39</v>
      </c>
      <c r="B118" s="29"/>
      <c r="C118" s="30"/>
      <c r="D118" s="31">
        <v>340</v>
      </c>
      <c r="E118" s="21"/>
    </row>
    <row r="119" spans="1:5" ht="72" hidden="1">
      <c r="A119" s="34" t="s">
        <v>137</v>
      </c>
      <c r="B119" s="44"/>
      <c r="C119" s="36"/>
      <c r="D119" s="31"/>
      <c r="E119" s="45">
        <f>E120+E127</f>
        <v>0</v>
      </c>
    </row>
    <row r="120" spans="1:5" ht="20.25" hidden="1">
      <c r="A120" s="19" t="s">
        <v>40</v>
      </c>
      <c r="B120" s="29"/>
      <c r="C120" s="30"/>
      <c r="D120" s="31">
        <v>220</v>
      </c>
      <c r="E120" s="21">
        <f>E122+E123+E124+E125+E126</f>
        <v>0</v>
      </c>
    </row>
    <row r="121" spans="1:5" ht="20.25" hidden="1">
      <c r="A121" s="19" t="s">
        <v>1</v>
      </c>
      <c r="B121" s="29"/>
      <c r="C121" s="30"/>
      <c r="D121" s="31"/>
      <c r="E121" s="21"/>
    </row>
    <row r="122" spans="1:5" ht="20.25" hidden="1">
      <c r="A122" s="19" t="s">
        <v>32</v>
      </c>
      <c r="B122" s="29"/>
      <c r="C122" s="30"/>
      <c r="D122" s="31">
        <v>221</v>
      </c>
      <c r="E122" s="21"/>
    </row>
    <row r="123" spans="1:5" ht="20.25" hidden="1">
      <c r="A123" s="19" t="s">
        <v>35</v>
      </c>
      <c r="B123" s="29"/>
      <c r="C123" s="30"/>
      <c r="D123" s="31">
        <v>224</v>
      </c>
      <c r="E123" s="21"/>
    </row>
    <row r="124" spans="1:5" ht="20.25" hidden="1">
      <c r="A124" s="19" t="s">
        <v>36</v>
      </c>
      <c r="B124" s="29"/>
      <c r="C124" s="30"/>
      <c r="D124" s="31">
        <v>225</v>
      </c>
      <c r="E124" s="21"/>
    </row>
    <row r="125" spans="1:5" ht="20.25" hidden="1">
      <c r="A125" s="19" t="s">
        <v>37</v>
      </c>
      <c r="B125" s="29"/>
      <c r="C125" s="30"/>
      <c r="D125" s="31">
        <v>226</v>
      </c>
      <c r="E125" s="21"/>
    </row>
    <row r="126" spans="1:5" ht="20.25" hidden="1">
      <c r="A126" s="19" t="s">
        <v>59</v>
      </c>
      <c r="B126" s="29"/>
      <c r="C126" s="30"/>
      <c r="D126" s="31">
        <v>290</v>
      </c>
      <c r="E126" s="21"/>
    </row>
    <row r="127" spans="1:5" ht="20.25" hidden="1">
      <c r="A127" s="19" t="s">
        <v>139</v>
      </c>
      <c r="B127" s="29"/>
      <c r="C127" s="30"/>
      <c r="D127" s="31">
        <v>300</v>
      </c>
      <c r="E127" s="21">
        <f>E130</f>
        <v>0</v>
      </c>
    </row>
    <row r="128" spans="1:5" ht="20.25" hidden="1">
      <c r="A128" s="19" t="s">
        <v>1</v>
      </c>
      <c r="B128" s="29"/>
      <c r="C128" s="30"/>
      <c r="D128" s="31"/>
      <c r="E128" s="21"/>
    </row>
    <row r="129" spans="1:5" ht="20.25" hidden="1">
      <c r="A129" s="19" t="s">
        <v>38</v>
      </c>
      <c r="B129" s="29"/>
      <c r="C129" s="30"/>
      <c r="D129" s="31">
        <v>310</v>
      </c>
      <c r="E129" s="21"/>
    </row>
    <row r="130" spans="1:5" ht="20.25" hidden="1">
      <c r="A130" s="19" t="s">
        <v>39</v>
      </c>
      <c r="B130" s="29"/>
      <c r="C130" s="30"/>
      <c r="D130" s="31">
        <v>340</v>
      </c>
      <c r="E130" s="21"/>
    </row>
    <row r="131" spans="1:5" ht="20.25" hidden="1">
      <c r="A131" s="19"/>
      <c r="B131" s="29"/>
      <c r="C131" s="30"/>
      <c r="D131" s="31"/>
      <c r="E131" s="21"/>
    </row>
    <row r="132" spans="1:5" ht="20.25" hidden="1">
      <c r="A132" s="19" t="s">
        <v>142</v>
      </c>
      <c r="B132" s="29"/>
      <c r="C132" s="31" t="s">
        <v>142</v>
      </c>
      <c r="D132" s="31"/>
      <c r="E132" s="21"/>
    </row>
    <row r="133" spans="1:5" ht="36" hidden="1">
      <c r="A133" s="19" t="s">
        <v>146</v>
      </c>
      <c r="B133" s="42" t="s">
        <v>186</v>
      </c>
      <c r="C133" s="30"/>
      <c r="D133" s="31"/>
      <c r="E133" s="38">
        <f>E134</f>
        <v>0</v>
      </c>
    </row>
    <row r="134" spans="1:5" ht="36" hidden="1">
      <c r="A134" s="34" t="s">
        <v>147</v>
      </c>
      <c r="B134" s="35"/>
      <c r="C134" s="36"/>
      <c r="D134" s="36"/>
      <c r="E134" s="46">
        <f>E135</f>
        <v>0</v>
      </c>
    </row>
    <row r="135" spans="1:5" ht="36" hidden="1">
      <c r="A135" s="19" t="s">
        <v>29</v>
      </c>
      <c r="B135" s="29"/>
      <c r="C135" s="30"/>
      <c r="D135" s="31">
        <v>210</v>
      </c>
      <c r="E135" s="21">
        <f>E137+E138</f>
        <v>0</v>
      </c>
    </row>
    <row r="136" spans="1:5" ht="20.25" hidden="1">
      <c r="A136" s="19" t="s">
        <v>1</v>
      </c>
      <c r="B136" s="35"/>
      <c r="C136" s="35"/>
      <c r="D136" s="35"/>
      <c r="E136" s="21"/>
    </row>
    <row r="137" spans="1:5" ht="20.25" hidden="1">
      <c r="A137" s="19" t="s">
        <v>30</v>
      </c>
      <c r="B137" s="29"/>
      <c r="C137" s="30"/>
      <c r="D137" s="31">
        <v>211</v>
      </c>
      <c r="E137" s="21"/>
    </row>
    <row r="138" spans="1:5" ht="20.25" hidden="1">
      <c r="A138" s="19" t="s">
        <v>138</v>
      </c>
      <c r="B138" s="29"/>
      <c r="C138" s="30"/>
      <c r="D138" s="31">
        <v>213</v>
      </c>
      <c r="E138" s="21"/>
    </row>
    <row r="139" spans="1:5" ht="20.25" hidden="1">
      <c r="A139" s="19"/>
      <c r="B139" s="29"/>
      <c r="C139" s="30"/>
      <c r="D139" s="31"/>
      <c r="E139" s="21"/>
    </row>
    <row r="140" spans="1:5" ht="20.25" hidden="1">
      <c r="A140" s="34"/>
      <c r="B140" s="35"/>
      <c r="C140" s="36"/>
      <c r="D140" s="31"/>
      <c r="E140" s="47">
        <f>E141+E142</f>
        <v>0</v>
      </c>
    </row>
    <row r="141" spans="1:5" ht="20.25" hidden="1">
      <c r="A141" s="19" t="s">
        <v>30</v>
      </c>
      <c r="B141" s="29"/>
      <c r="C141" s="30"/>
      <c r="D141" s="31"/>
      <c r="E141" s="21"/>
    </row>
    <row r="142" spans="1:5" ht="20.25" hidden="1">
      <c r="A142" s="19" t="s">
        <v>138</v>
      </c>
      <c r="B142" s="29"/>
      <c r="C142" s="30"/>
      <c r="D142" s="31"/>
      <c r="E142" s="21"/>
    </row>
    <row r="143" spans="1:5" ht="20.25" hidden="1">
      <c r="A143" s="19"/>
      <c r="B143" s="29"/>
      <c r="C143" s="30"/>
      <c r="D143" s="31"/>
      <c r="E143" s="21"/>
    </row>
    <row r="144" spans="1:5" ht="20.25" hidden="1">
      <c r="A144" s="19"/>
      <c r="B144" s="29"/>
      <c r="C144" s="30"/>
      <c r="D144" s="31"/>
      <c r="E144" s="21"/>
    </row>
    <row r="145" spans="1:5" ht="126">
      <c r="A145" s="39" t="s">
        <v>192</v>
      </c>
      <c r="B145" s="42" t="s">
        <v>144</v>
      </c>
      <c r="C145" s="43">
        <v>7122102</v>
      </c>
      <c r="D145" s="31"/>
      <c r="E145" s="22">
        <f>E146</f>
        <v>857895.05</v>
      </c>
    </row>
    <row r="146" spans="1:5" ht="20.25">
      <c r="A146" s="19" t="s">
        <v>36</v>
      </c>
      <c r="B146" s="29"/>
      <c r="C146" s="30"/>
      <c r="D146" s="31">
        <v>225</v>
      </c>
      <c r="E146" s="21">
        <v>857895.05</v>
      </c>
    </row>
    <row r="147" spans="1:5" ht="90">
      <c r="A147" s="39" t="s">
        <v>193</v>
      </c>
      <c r="B147" s="42" t="s">
        <v>144</v>
      </c>
      <c r="C147" s="43">
        <v>7193000</v>
      </c>
      <c r="D147" s="31"/>
      <c r="E147" s="22">
        <f>E150</f>
        <v>53696.18</v>
      </c>
    </row>
    <row r="148" spans="1:5" ht="20.25">
      <c r="A148" s="19" t="s">
        <v>139</v>
      </c>
      <c r="B148" s="29"/>
      <c r="C148" s="43"/>
      <c r="D148" s="31"/>
      <c r="E148" s="21"/>
    </row>
    <row r="149" spans="1:5" ht="20.25">
      <c r="A149" s="19" t="s">
        <v>1</v>
      </c>
      <c r="B149" s="29"/>
      <c r="C149" s="43"/>
      <c r="D149" s="31"/>
      <c r="E149" s="21"/>
    </row>
    <row r="150" spans="1:5" ht="20.25">
      <c r="A150" s="19" t="s">
        <v>39</v>
      </c>
      <c r="B150" s="29"/>
      <c r="C150" s="43"/>
      <c r="D150" s="31">
        <v>340</v>
      </c>
      <c r="E150" s="21">
        <v>53696.18</v>
      </c>
    </row>
    <row r="151" spans="1:5" ht="36">
      <c r="A151" s="19" t="s">
        <v>194</v>
      </c>
      <c r="B151" s="42" t="s">
        <v>144</v>
      </c>
      <c r="C151" s="43">
        <v>7193000</v>
      </c>
      <c r="D151" s="31"/>
      <c r="E151" s="22">
        <f>E154</f>
        <v>40280</v>
      </c>
    </row>
    <row r="152" spans="1:5" ht="20.25">
      <c r="A152" s="19" t="s">
        <v>139</v>
      </c>
      <c r="B152" s="29"/>
      <c r="C152" s="30"/>
      <c r="D152" s="31"/>
      <c r="E152" s="21"/>
    </row>
    <row r="153" spans="1:5" ht="20.25">
      <c r="A153" s="19" t="s">
        <v>1</v>
      </c>
      <c r="B153" s="29"/>
      <c r="C153" s="30"/>
      <c r="D153" s="31"/>
      <c r="E153" s="21"/>
    </row>
    <row r="154" spans="1:5" ht="20.25">
      <c r="A154" s="19" t="s">
        <v>39</v>
      </c>
      <c r="B154" s="29"/>
      <c r="C154" s="30"/>
      <c r="D154" s="31">
        <v>340</v>
      </c>
      <c r="E154" s="21">
        <v>40280</v>
      </c>
    </row>
    <row r="155" spans="1:5" ht="20.25">
      <c r="A155" s="19"/>
      <c r="B155" s="29"/>
      <c r="C155" s="30"/>
      <c r="D155" s="31"/>
      <c r="E155" s="21"/>
    </row>
    <row r="156" spans="1:5" ht="20.25">
      <c r="A156" s="19" t="s">
        <v>58</v>
      </c>
      <c r="B156" s="42" t="s">
        <v>181</v>
      </c>
      <c r="C156" s="110">
        <v>7137423</v>
      </c>
      <c r="D156" s="31"/>
      <c r="E156" s="38">
        <f>E158</f>
        <v>29400</v>
      </c>
    </row>
    <row r="157" spans="1:5" ht="144">
      <c r="A157" s="111" t="s">
        <v>195</v>
      </c>
      <c r="B157" s="42"/>
      <c r="C157" s="110"/>
      <c r="D157" s="31"/>
      <c r="E157" s="38"/>
    </row>
    <row r="158" spans="1:5" ht="20.25">
      <c r="A158" s="19" t="s">
        <v>58</v>
      </c>
      <c r="B158" s="42"/>
      <c r="C158" s="110">
        <v>7137423</v>
      </c>
      <c r="D158" s="31">
        <v>262</v>
      </c>
      <c r="E158" s="112">
        <v>29400</v>
      </c>
    </row>
    <row r="159" spans="1:5" ht="20.25">
      <c r="A159" s="19"/>
      <c r="B159" s="42"/>
      <c r="C159" s="110"/>
      <c r="D159" s="31"/>
      <c r="E159" s="38"/>
    </row>
    <row r="160" spans="1:5" ht="20.25">
      <c r="A160" s="19"/>
      <c r="B160" s="42"/>
      <c r="C160" s="110"/>
      <c r="D160" s="31"/>
      <c r="E160" s="38"/>
    </row>
    <row r="161" spans="1:5" ht="36">
      <c r="A161" s="19" t="s">
        <v>148</v>
      </c>
      <c r="B161" s="42"/>
      <c r="C161" s="110"/>
      <c r="D161" s="31"/>
      <c r="E161" s="38"/>
    </row>
    <row r="162" spans="1:7" ht="108">
      <c r="A162" s="34" t="s">
        <v>149</v>
      </c>
      <c r="B162" s="35"/>
      <c r="C162" s="48"/>
      <c r="D162" s="36"/>
      <c r="E162" s="46">
        <f>E163</f>
        <v>0</v>
      </c>
      <c r="G162" s="10"/>
    </row>
    <row r="163" spans="1:5" ht="20.25">
      <c r="A163" s="19" t="s">
        <v>57</v>
      </c>
      <c r="B163" s="29"/>
      <c r="C163" s="30"/>
      <c r="D163" s="31">
        <v>260</v>
      </c>
      <c r="E163" s="21">
        <f>E165</f>
        <v>0</v>
      </c>
    </row>
    <row r="164" spans="1:5" ht="20.25">
      <c r="A164" s="19" t="s">
        <v>1</v>
      </c>
      <c r="B164" s="29"/>
      <c r="C164" s="30"/>
      <c r="D164" s="31"/>
      <c r="E164" s="21"/>
    </row>
    <row r="165" spans="1:5" ht="20.25">
      <c r="A165" s="19" t="s">
        <v>58</v>
      </c>
      <c r="B165" s="29"/>
      <c r="C165" s="30"/>
      <c r="D165" s="31">
        <v>262</v>
      </c>
      <c r="E165" s="21"/>
    </row>
    <row r="166" spans="1:5" ht="95.25" customHeight="1">
      <c r="A166" s="39" t="s">
        <v>180</v>
      </c>
      <c r="B166" s="42" t="s">
        <v>181</v>
      </c>
      <c r="C166" s="43">
        <v>7137624</v>
      </c>
      <c r="D166" s="31"/>
      <c r="E166" s="49">
        <f>E167+E171</f>
        <v>45622</v>
      </c>
    </row>
    <row r="167" spans="1:5" ht="36">
      <c r="A167" s="19" t="s">
        <v>29</v>
      </c>
      <c r="B167" s="50"/>
      <c r="C167" s="43"/>
      <c r="D167" s="31">
        <v>210</v>
      </c>
      <c r="E167" s="51">
        <f>E169+E170</f>
        <v>35000</v>
      </c>
    </row>
    <row r="168" spans="1:5" ht="20.25">
      <c r="A168" s="19" t="s">
        <v>1</v>
      </c>
      <c r="B168" s="24"/>
      <c r="C168" s="24"/>
      <c r="D168" s="35"/>
      <c r="E168" s="21"/>
    </row>
    <row r="169" spans="1:5" ht="20.25">
      <c r="A169" s="19" t="s">
        <v>30</v>
      </c>
      <c r="B169" s="50"/>
      <c r="C169" s="43"/>
      <c r="D169" s="31">
        <v>211</v>
      </c>
      <c r="E169" s="21">
        <f>665000-118000-512000</f>
        <v>35000</v>
      </c>
    </row>
    <row r="170" spans="1:5" ht="20.25">
      <c r="A170" s="32" t="s">
        <v>31</v>
      </c>
      <c r="B170" s="50"/>
      <c r="C170" s="43"/>
      <c r="D170" s="31">
        <v>212</v>
      </c>
      <c r="E170" s="21"/>
    </row>
    <row r="171" spans="1:5" ht="20.25">
      <c r="A171" s="19" t="s">
        <v>138</v>
      </c>
      <c r="B171" s="50"/>
      <c r="C171" s="43"/>
      <c r="D171" s="31">
        <v>213</v>
      </c>
      <c r="E171" s="21">
        <f>198258-35636-152000</f>
        <v>10622</v>
      </c>
    </row>
    <row r="172" spans="1:5" ht="90">
      <c r="A172" s="19" t="s">
        <v>135</v>
      </c>
      <c r="B172" s="26" t="s">
        <v>150</v>
      </c>
      <c r="C172" s="24"/>
      <c r="D172" s="20"/>
      <c r="E172" s="52">
        <f>E173+E178+E191</f>
        <v>6376307.08</v>
      </c>
    </row>
    <row r="173" spans="1:5" ht="36">
      <c r="A173" s="19" t="s">
        <v>29</v>
      </c>
      <c r="B173" s="29"/>
      <c r="C173" s="30"/>
      <c r="D173" s="31">
        <v>210</v>
      </c>
      <c r="E173" s="21">
        <f>E175+E176+E177</f>
        <v>3206485.34</v>
      </c>
    </row>
    <row r="174" spans="1:5" ht="20.25">
      <c r="A174" s="19" t="s">
        <v>1</v>
      </c>
      <c r="B174" s="35"/>
      <c r="C174" s="35"/>
      <c r="D174" s="35"/>
      <c r="E174" s="21"/>
    </row>
    <row r="175" spans="1:5" ht="20.25">
      <c r="A175" s="19" t="s">
        <v>30</v>
      </c>
      <c r="B175" s="29"/>
      <c r="C175" s="30"/>
      <c r="D175" s="31">
        <v>211</v>
      </c>
      <c r="E175" s="21">
        <f>1806671+685076</f>
        <v>2491747</v>
      </c>
    </row>
    <row r="176" spans="1:5" ht="20.25">
      <c r="A176" s="32" t="s">
        <v>31</v>
      </c>
      <c r="B176" s="29"/>
      <c r="C176" s="30"/>
      <c r="D176" s="31">
        <v>212</v>
      </c>
      <c r="E176" s="21">
        <v>0</v>
      </c>
    </row>
    <row r="177" spans="1:5" ht="20.25">
      <c r="A177" s="19" t="s">
        <v>138</v>
      </c>
      <c r="B177" s="29"/>
      <c r="C177" s="30"/>
      <c r="D177" s="31">
        <v>213</v>
      </c>
      <c r="E177" s="21">
        <f>545615+5217.57+190584-24010.54-2667.69</f>
        <v>714738.34</v>
      </c>
    </row>
    <row r="178" spans="1:5" ht="20.25">
      <c r="A178" s="19" t="s">
        <v>40</v>
      </c>
      <c r="B178" s="29"/>
      <c r="C178" s="30"/>
      <c r="D178" s="31">
        <v>220</v>
      </c>
      <c r="E178" s="21">
        <f>E180+E181+E182+E183+E184+E185+E186+E190</f>
        <v>94528.57999999999</v>
      </c>
    </row>
    <row r="179" spans="1:5" ht="20.25">
      <c r="A179" s="19" t="s">
        <v>1</v>
      </c>
      <c r="B179" s="29"/>
      <c r="C179" s="30"/>
      <c r="D179" s="31"/>
      <c r="E179" s="21"/>
    </row>
    <row r="180" spans="1:5" ht="20.25">
      <c r="A180" s="19" t="s">
        <v>32</v>
      </c>
      <c r="B180" s="29"/>
      <c r="C180" s="30"/>
      <c r="D180" s="31">
        <v>221</v>
      </c>
      <c r="E180" s="21"/>
    </row>
    <row r="181" spans="1:5" ht="20.25">
      <c r="A181" s="19" t="s">
        <v>33</v>
      </c>
      <c r="B181" s="29"/>
      <c r="C181" s="30"/>
      <c r="D181" s="31">
        <v>222</v>
      </c>
      <c r="E181" s="21">
        <v>0</v>
      </c>
    </row>
    <row r="182" spans="1:5" ht="20.25">
      <c r="A182" s="19" t="s">
        <v>34</v>
      </c>
      <c r="B182" s="29"/>
      <c r="C182" s="30"/>
      <c r="D182" s="31">
        <v>223</v>
      </c>
      <c r="E182" s="21">
        <f>1100.08</f>
        <v>1100.08</v>
      </c>
    </row>
    <row r="183" spans="1:5" ht="20.25">
      <c r="A183" s="19" t="s">
        <v>35</v>
      </c>
      <c r="B183" s="29"/>
      <c r="C183" s="30"/>
      <c r="D183" s="31">
        <v>224</v>
      </c>
      <c r="E183" s="21"/>
    </row>
    <row r="184" spans="1:5" ht="20.25">
      <c r="A184" s="19" t="s">
        <v>36</v>
      </c>
      <c r="B184" s="29"/>
      <c r="C184" s="30"/>
      <c r="D184" s="31">
        <v>225</v>
      </c>
      <c r="E184" s="21">
        <f>76421-10030.54-5443.79-364.54-6605.09</f>
        <v>53977.03999999999</v>
      </c>
    </row>
    <row r="185" spans="1:5" ht="20.25">
      <c r="A185" s="19" t="s">
        <v>37</v>
      </c>
      <c r="B185" s="29"/>
      <c r="C185" s="30"/>
      <c r="D185" s="31">
        <v>226</v>
      </c>
      <c r="E185" s="21">
        <f>45000-3000-5857.44</f>
        <v>36142.56</v>
      </c>
    </row>
    <row r="186" spans="1:5" ht="20.25">
      <c r="A186" s="19" t="s">
        <v>57</v>
      </c>
      <c r="B186" s="29"/>
      <c r="C186" s="30"/>
      <c r="D186" s="31">
        <v>260</v>
      </c>
      <c r="E186" s="21"/>
    </row>
    <row r="187" spans="1:5" ht="20.25">
      <c r="A187" s="19" t="s">
        <v>1</v>
      </c>
      <c r="B187" s="29"/>
      <c r="C187" s="30"/>
      <c r="D187" s="31"/>
      <c r="E187" s="21"/>
    </row>
    <row r="188" spans="1:5" ht="20.25">
      <c r="A188" s="19" t="s">
        <v>58</v>
      </c>
      <c r="B188" s="29"/>
      <c r="C188" s="30"/>
      <c r="D188" s="31">
        <v>262</v>
      </c>
      <c r="E188" s="21"/>
    </row>
    <row r="189" spans="1:5" ht="36">
      <c r="A189" s="19" t="s">
        <v>95</v>
      </c>
      <c r="B189" s="29"/>
      <c r="C189" s="30"/>
      <c r="D189" s="31">
        <v>263</v>
      </c>
      <c r="E189" s="21"/>
    </row>
    <row r="190" spans="1:5" ht="20.25">
      <c r="A190" s="19" t="s">
        <v>59</v>
      </c>
      <c r="B190" s="29"/>
      <c r="C190" s="30"/>
      <c r="D190" s="31">
        <v>290</v>
      </c>
      <c r="E190" s="21">
        <f>9000+226.22+364.54-6281.86</f>
        <v>3308.9000000000005</v>
      </c>
    </row>
    <row r="191" spans="1:5" ht="20.25">
      <c r="A191" s="19" t="s">
        <v>139</v>
      </c>
      <c r="B191" s="29"/>
      <c r="C191" s="30"/>
      <c r="D191" s="31">
        <v>300</v>
      </c>
      <c r="E191" s="21">
        <f>E193+E194</f>
        <v>3075293.16</v>
      </c>
    </row>
    <row r="192" spans="1:5" ht="20.25">
      <c r="A192" s="19" t="s">
        <v>1</v>
      </c>
      <c r="B192" s="29"/>
      <c r="C192" s="30"/>
      <c r="D192" s="31"/>
      <c r="E192" s="21"/>
    </row>
    <row r="193" spans="1:5" ht="20.25">
      <c r="A193" s="19" t="s">
        <v>38</v>
      </c>
      <c r="B193" s="29"/>
      <c r="C193" s="30"/>
      <c r="D193" s="31">
        <v>310</v>
      </c>
      <c r="E193" s="21">
        <f>10000+100000</f>
        <v>110000</v>
      </c>
    </row>
    <row r="194" spans="1:5" ht="20.25">
      <c r="A194" s="19" t="s">
        <v>39</v>
      </c>
      <c r="B194" s="29"/>
      <c r="C194" s="30"/>
      <c r="D194" s="31">
        <v>340</v>
      </c>
      <c r="E194" s="21">
        <f>1806840+13030.54+680000+42754.93+420000+2667.69</f>
        <v>2965293.16</v>
      </c>
    </row>
    <row r="195" spans="1:5" ht="20.25">
      <c r="A195" s="19" t="s">
        <v>151</v>
      </c>
      <c r="B195" s="20" t="s">
        <v>152</v>
      </c>
      <c r="C195" s="35"/>
      <c r="D195" s="20"/>
      <c r="E195" s="52">
        <f>E212+E211</f>
        <v>27686.72</v>
      </c>
    </row>
    <row r="196" spans="1:5" ht="36">
      <c r="A196" s="19" t="s">
        <v>29</v>
      </c>
      <c r="B196" s="29"/>
      <c r="C196" s="30"/>
      <c r="D196" s="31">
        <v>210</v>
      </c>
      <c r="E196" s="21"/>
    </row>
    <row r="197" spans="1:5" ht="20.25">
      <c r="A197" s="19" t="s">
        <v>1</v>
      </c>
      <c r="B197" s="35"/>
      <c r="C197" s="35"/>
      <c r="D197" s="35"/>
      <c r="E197" s="21"/>
    </row>
    <row r="198" spans="1:5" ht="20.25">
      <c r="A198" s="32" t="s">
        <v>31</v>
      </c>
      <c r="B198" s="29"/>
      <c r="C198" s="30"/>
      <c r="D198" s="31">
        <v>212</v>
      </c>
      <c r="E198" s="21"/>
    </row>
    <row r="199" spans="1:5" ht="20.25">
      <c r="A199" s="19" t="s">
        <v>40</v>
      </c>
      <c r="B199" s="29"/>
      <c r="C199" s="30"/>
      <c r="D199" s="31">
        <v>220</v>
      </c>
      <c r="E199" s="21"/>
    </row>
    <row r="200" spans="1:5" ht="20.25">
      <c r="A200" s="19" t="s">
        <v>1</v>
      </c>
      <c r="B200" s="29"/>
      <c r="C200" s="30"/>
      <c r="D200" s="31"/>
      <c r="E200" s="21"/>
    </row>
    <row r="201" spans="1:5" ht="20.25">
      <c r="A201" s="19" t="s">
        <v>32</v>
      </c>
      <c r="B201" s="29"/>
      <c r="C201" s="30"/>
      <c r="D201" s="31">
        <v>221</v>
      </c>
      <c r="E201" s="21"/>
    </row>
    <row r="202" spans="1:5" ht="20.25">
      <c r="A202" s="19" t="s">
        <v>33</v>
      </c>
      <c r="B202" s="29"/>
      <c r="C202" s="30"/>
      <c r="D202" s="31">
        <v>222</v>
      </c>
      <c r="E202" s="21"/>
    </row>
    <row r="203" spans="1:5" ht="20.25">
      <c r="A203" s="19" t="s">
        <v>34</v>
      </c>
      <c r="B203" s="29"/>
      <c r="C203" s="30"/>
      <c r="D203" s="31">
        <v>223</v>
      </c>
      <c r="E203" s="21"/>
    </row>
    <row r="204" spans="1:5" ht="20.25">
      <c r="A204" s="19" t="s">
        <v>35</v>
      </c>
      <c r="B204" s="29"/>
      <c r="C204" s="30"/>
      <c r="D204" s="31">
        <v>224</v>
      </c>
      <c r="E204" s="21"/>
    </row>
    <row r="205" spans="1:5" ht="20.25">
      <c r="A205" s="19" t="s">
        <v>36</v>
      </c>
      <c r="B205" s="29"/>
      <c r="C205" s="30"/>
      <c r="D205" s="31">
        <v>225</v>
      </c>
      <c r="E205" s="21"/>
    </row>
    <row r="206" spans="1:5" ht="20.25">
      <c r="A206" s="19" t="s">
        <v>37</v>
      </c>
      <c r="B206" s="29"/>
      <c r="C206" s="30"/>
      <c r="D206" s="31">
        <v>226</v>
      </c>
      <c r="E206" s="21"/>
    </row>
    <row r="207" spans="1:5" ht="20.25">
      <c r="A207" s="19" t="s">
        <v>57</v>
      </c>
      <c r="B207" s="29"/>
      <c r="C207" s="30"/>
      <c r="D207" s="31">
        <v>260</v>
      </c>
      <c r="E207" s="21"/>
    </row>
    <row r="208" spans="1:5" ht="20.25">
      <c r="A208" s="19" t="s">
        <v>1</v>
      </c>
      <c r="B208" s="29"/>
      <c r="C208" s="30"/>
      <c r="D208" s="31"/>
      <c r="E208" s="21"/>
    </row>
    <row r="209" spans="1:5" ht="20.25">
      <c r="A209" s="19" t="s">
        <v>58</v>
      </c>
      <c r="B209" s="29"/>
      <c r="C209" s="30"/>
      <c r="D209" s="31">
        <v>262</v>
      </c>
      <c r="E209" s="21"/>
    </row>
    <row r="210" spans="1:5" ht="36">
      <c r="A210" s="19" t="s">
        <v>95</v>
      </c>
      <c r="B210" s="29"/>
      <c r="C210" s="30"/>
      <c r="D210" s="31">
        <v>263</v>
      </c>
      <c r="E210" s="21"/>
    </row>
    <row r="211" spans="1:5" ht="20.25">
      <c r="A211" s="19" t="s">
        <v>59</v>
      </c>
      <c r="B211" s="29"/>
      <c r="C211" s="30"/>
      <c r="D211" s="31">
        <v>290</v>
      </c>
      <c r="E211" s="21"/>
    </row>
    <row r="212" spans="1:5" ht="20.25">
      <c r="A212" s="19" t="s">
        <v>139</v>
      </c>
      <c r="B212" s="29"/>
      <c r="C212" s="30"/>
      <c r="D212" s="31">
        <v>300</v>
      </c>
      <c r="E212" s="21">
        <f>E215+E214</f>
        <v>27686.72</v>
      </c>
    </row>
    <row r="213" spans="1:5" ht="20.25">
      <c r="A213" s="19" t="s">
        <v>1</v>
      </c>
      <c r="B213" s="29"/>
      <c r="C213" s="30"/>
      <c r="D213" s="31"/>
      <c r="E213" s="21"/>
    </row>
    <row r="214" spans="1:5" ht="20.25">
      <c r="A214" s="19" t="s">
        <v>38</v>
      </c>
      <c r="B214" s="29"/>
      <c r="C214" s="30"/>
      <c r="D214" s="31">
        <v>310</v>
      </c>
      <c r="E214" s="21"/>
    </row>
    <row r="215" spans="1:5" ht="20.25">
      <c r="A215" s="19" t="s">
        <v>39</v>
      </c>
      <c r="B215" s="29"/>
      <c r="C215" s="30"/>
      <c r="D215" s="31">
        <v>340</v>
      </c>
      <c r="E215" s="21">
        <f>35000+3479-10283.8-508.48</f>
        <v>27686.72</v>
      </c>
    </row>
    <row r="216" spans="1:5" ht="20.25">
      <c r="A216" s="19" t="s">
        <v>153</v>
      </c>
      <c r="B216" s="29"/>
      <c r="C216" s="30"/>
      <c r="D216" s="31">
        <v>500</v>
      </c>
      <c r="E216" s="21"/>
    </row>
    <row r="217" spans="1:5" ht="20.25">
      <c r="A217" s="19" t="s">
        <v>1</v>
      </c>
      <c r="B217" s="29"/>
      <c r="C217" s="30"/>
      <c r="D217" s="31"/>
      <c r="E217" s="21"/>
    </row>
    <row r="218" spans="1:5" ht="36">
      <c r="A218" s="19" t="s">
        <v>129</v>
      </c>
      <c r="B218" s="29"/>
      <c r="C218" s="30"/>
      <c r="D218" s="31">
        <v>520</v>
      </c>
      <c r="E218" s="21"/>
    </row>
    <row r="219" spans="1:5" ht="36">
      <c r="A219" s="19" t="s">
        <v>104</v>
      </c>
      <c r="B219" s="29"/>
      <c r="C219" s="30"/>
      <c r="D219" s="31">
        <v>530</v>
      </c>
      <c r="E219" s="21"/>
    </row>
    <row r="220" spans="1:5" ht="20.25">
      <c r="A220" s="19"/>
      <c r="B220" s="29"/>
      <c r="C220" s="30"/>
      <c r="D220" s="31"/>
      <c r="E220" s="21"/>
    </row>
    <row r="221" spans="1:5" ht="90" hidden="1">
      <c r="A221" s="39" t="s">
        <v>175</v>
      </c>
      <c r="B221" s="29" t="s">
        <v>184</v>
      </c>
      <c r="C221" s="30"/>
      <c r="D221" s="31"/>
      <c r="E221" s="47">
        <f>E222</f>
        <v>0</v>
      </c>
    </row>
    <row r="222" spans="1:5" ht="20.25" hidden="1">
      <c r="A222" s="19" t="s">
        <v>139</v>
      </c>
      <c r="B222" s="29"/>
      <c r="C222" s="30"/>
      <c r="D222" s="31">
        <v>300</v>
      </c>
      <c r="E222" s="21">
        <f>E224</f>
        <v>0</v>
      </c>
    </row>
    <row r="223" spans="1:5" ht="20.25" hidden="1">
      <c r="A223" s="19" t="s">
        <v>1</v>
      </c>
      <c r="B223" s="29"/>
      <c r="C223" s="30"/>
      <c r="D223" s="31"/>
      <c r="E223" s="21"/>
    </row>
    <row r="224" spans="1:5" ht="20.25" hidden="1">
      <c r="A224" s="19" t="s">
        <v>39</v>
      </c>
      <c r="B224" s="29"/>
      <c r="C224" s="30"/>
      <c r="D224" s="31">
        <v>340</v>
      </c>
      <c r="E224" s="21"/>
    </row>
    <row r="225" spans="1:5" ht="20.25" hidden="1">
      <c r="A225" s="19"/>
      <c r="B225" s="29"/>
      <c r="C225" s="30"/>
      <c r="D225" s="31"/>
      <c r="E225" s="21"/>
    </row>
    <row r="226" spans="1:5" ht="36" hidden="1">
      <c r="A226" s="39" t="s">
        <v>173</v>
      </c>
      <c r="B226" s="29"/>
      <c r="C226" s="30"/>
      <c r="D226" s="31"/>
      <c r="E226" s="53">
        <f>E227</f>
        <v>0</v>
      </c>
    </row>
    <row r="227" spans="1:5" ht="20.25" hidden="1">
      <c r="A227" s="19" t="s">
        <v>139</v>
      </c>
      <c r="B227" s="29"/>
      <c r="C227" s="30"/>
      <c r="D227" s="31">
        <v>300</v>
      </c>
      <c r="E227" s="21">
        <f>E229</f>
        <v>0</v>
      </c>
    </row>
    <row r="228" spans="1:5" ht="20.25" hidden="1">
      <c r="A228" s="19" t="s">
        <v>1</v>
      </c>
      <c r="B228" s="29"/>
      <c r="C228" s="30"/>
      <c r="D228" s="31"/>
      <c r="E228" s="21"/>
    </row>
    <row r="229" spans="1:5" ht="20.25" hidden="1">
      <c r="A229" s="19" t="s">
        <v>39</v>
      </c>
      <c r="B229" s="29"/>
      <c r="C229" s="30"/>
      <c r="D229" s="31">
        <v>340</v>
      </c>
      <c r="E229" s="21"/>
    </row>
    <row r="230" spans="1:5" ht="36" hidden="1">
      <c r="A230" s="39" t="s">
        <v>174</v>
      </c>
      <c r="B230" s="29"/>
      <c r="C230" s="30"/>
      <c r="D230" s="31"/>
      <c r="E230" s="53">
        <f>E231</f>
        <v>0</v>
      </c>
    </row>
    <row r="231" spans="1:5" ht="20.25" hidden="1">
      <c r="A231" s="19" t="s">
        <v>139</v>
      </c>
      <c r="B231" s="29"/>
      <c r="C231" s="30"/>
      <c r="D231" s="31">
        <v>300</v>
      </c>
      <c r="E231" s="21">
        <f>E233</f>
        <v>0</v>
      </c>
    </row>
    <row r="232" spans="1:5" ht="20.25" hidden="1">
      <c r="A232" s="19" t="s">
        <v>1</v>
      </c>
      <c r="B232" s="29"/>
      <c r="C232" s="30"/>
      <c r="D232" s="31"/>
      <c r="E232" s="21"/>
    </row>
    <row r="233" spans="1:5" ht="20.25" hidden="1">
      <c r="A233" s="19" t="s">
        <v>39</v>
      </c>
      <c r="B233" s="29"/>
      <c r="C233" s="30"/>
      <c r="D233" s="31">
        <v>340</v>
      </c>
      <c r="E233" s="21"/>
    </row>
    <row r="234" spans="1:5" ht="72" hidden="1">
      <c r="A234" s="34" t="s">
        <v>137</v>
      </c>
      <c r="B234" s="54" t="s">
        <v>185</v>
      </c>
      <c r="C234" s="55"/>
      <c r="D234" s="56">
        <v>340</v>
      </c>
      <c r="E234" s="57">
        <f>E235</f>
        <v>0</v>
      </c>
    </row>
    <row r="235" spans="1:5" ht="20.25" hidden="1">
      <c r="A235" s="19" t="s">
        <v>39</v>
      </c>
      <c r="B235" s="29"/>
      <c r="C235" s="30"/>
      <c r="D235" s="31">
        <v>340</v>
      </c>
      <c r="E235" s="58"/>
    </row>
    <row r="236" spans="1:5" ht="20.25" hidden="1">
      <c r="A236" s="59"/>
      <c r="B236" s="54"/>
      <c r="C236" s="55"/>
      <c r="D236" s="56"/>
      <c r="E236" s="58"/>
    </row>
    <row r="237" spans="1:5" ht="20.25" hidden="1">
      <c r="A237" s="59"/>
      <c r="B237" s="54"/>
      <c r="C237" s="55"/>
      <c r="D237" s="56"/>
      <c r="E237" s="58"/>
    </row>
    <row r="238" spans="1:5" ht="21" hidden="1" thickBot="1">
      <c r="A238" s="60" t="s">
        <v>25</v>
      </c>
      <c r="B238" s="61"/>
      <c r="C238" s="61"/>
      <c r="D238" s="62" t="s">
        <v>22</v>
      </c>
      <c r="E238" s="63"/>
    </row>
    <row r="239" spans="1:40" ht="18.75">
      <c r="A239" s="175" t="s">
        <v>154</v>
      </c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F239" s="175"/>
      <c r="AG239" s="175"/>
      <c r="AH239" s="175"/>
      <c r="AI239" s="175"/>
      <c r="AJ239" s="175"/>
      <c r="AK239" s="175"/>
      <c r="AL239" s="175"/>
      <c r="AM239" s="175"/>
      <c r="AN239" s="175"/>
    </row>
    <row r="240" spans="1:40" ht="18.75">
      <c r="A240" s="175" t="s">
        <v>155</v>
      </c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F240" s="175"/>
      <c r="AG240" s="175"/>
      <c r="AH240" s="175"/>
      <c r="AI240" s="175"/>
      <c r="AJ240" s="175"/>
      <c r="AK240" s="175"/>
      <c r="AL240" s="175"/>
      <c r="AM240" s="175"/>
      <c r="AN240" s="175"/>
    </row>
    <row r="241" spans="1:39" ht="18.75">
      <c r="A241" s="175" t="s">
        <v>156</v>
      </c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</row>
    <row r="242" spans="2:39" ht="20.25">
      <c r="B242" s="67" t="s">
        <v>169</v>
      </c>
      <c r="F242" s="12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</row>
    <row r="243" spans="1:43" ht="18.75">
      <c r="A243" s="175" t="s">
        <v>157</v>
      </c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F243" s="175"/>
      <c r="AG243" s="175"/>
      <c r="AH243" s="175"/>
      <c r="AI243" s="175"/>
      <c r="AJ243" s="175"/>
      <c r="AK243" s="175"/>
      <c r="AL243" s="175"/>
      <c r="AM243" s="175"/>
      <c r="AN243" s="175"/>
      <c r="AO243" s="175"/>
      <c r="AP243" s="175"/>
      <c r="AQ243" s="175"/>
    </row>
    <row r="244" spans="1:41" ht="18.75">
      <c r="A244" s="175" t="s">
        <v>158</v>
      </c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F244" s="175"/>
      <c r="AG244" s="175"/>
      <c r="AH244" s="175"/>
      <c r="AI244" s="175"/>
      <c r="AJ244" s="175"/>
      <c r="AK244" s="175"/>
      <c r="AL244" s="175"/>
      <c r="AM244" s="175"/>
      <c r="AN244" s="175"/>
      <c r="AO244" s="175"/>
    </row>
    <row r="245" spans="1:39" ht="18.75">
      <c r="A245" s="175" t="s">
        <v>159</v>
      </c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</row>
    <row r="246" spans="1:42" ht="18.75">
      <c r="A246" s="175" t="s">
        <v>160</v>
      </c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5"/>
      <c r="AE246" s="175"/>
      <c r="AF246" s="175"/>
      <c r="AG246" s="175"/>
      <c r="AH246" s="175"/>
      <c r="AI246" s="175"/>
      <c r="AJ246" s="175"/>
      <c r="AK246" s="175"/>
      <c r="AL246" s="175"/>
      <c r="AM246" s="175"/>
      <c r="AN246" s="175"/>
      <c r="AO246" s="175"/>
      <c r="AP246" s="175"/>
    </row>
    <row r="247" spans="1:40" ht="18.75">
      <c r="A247" s="175" t="s">
        <v>155</v>
      </c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F247" s="175"/>
      <c r="AG247" s="175"/>
      <c r="AH247" s="175"/>
      <c r="AI247" s="175"/>
      <c r="AJ247" s="175"/>
      <c r="AK247" s="175"/>
      <c r="AL247" s="175"/>
      <c r="AM247" s="175"/>
      <c r="AN247" s="175"/>
    </row>
    <row r="248" spans="2:39" ht="20.25">
      <c r="B248" s="67" t="s">
        <v>170</v>
      </c>
      <c r="E248" s="66" t="s">
        <v>196</v>
      </c>
      <c r="F248" s="12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</row>
    <row r="249" spans="1:39" ht="18.75">
      <c r="A249" s="175" t="s">
        <v>183</v>
      </c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</row>
    <row r="250" spans="1:39" ht="18.75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</row>
    <row r="251" spans="6:39" ht="20.25">
      <c r="F251" s="12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</row>
    <row r="252" spans="1:39" ht="18.75">
      <c r="A252" s="177"/>
      <c r="B252" s="177"/>
      <c r="C252" s="177"/>
      <c r="D252" s="177"/>
      <c r="E252" s="177"/>
      <c r="F252" s="12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1"/>
      <c r="AK252" s="11"/>
      <c r="AL252" s="11"/>
      <c r="AM252" s="11"/>
    </row>
    <row r="253" spans="6:39" ht="20.25"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1"/>
      <c r="AK253" s="11"/>
      <c r="AL253" s="11"/>
      <c r="AM253" s="11"/>
    </row>
    <row r="254" spans="2:39" ht="19.5" thickBot="1">
      <c r="B254" s="68" t="s">
        <v>2</v>
      </c>
      <c r="C254" s="179"/>
      <c r="D254" s="179"/>
      <c r="E254" s="179"/>
      <c r="F254" s="14"/>
      <c r="G254" s="174"/>
      <c r="H254" s="174"/>
      <c r="I254" s="13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6">
        <v>20</v>
      </c>
      <c r="AC254" s="176"/>
      <c r="AD254" s="176"/>
      <c r="AE254" s="176"/>
      <c r="AF254" s="174"/>
      <c r="AG254" s="174"/>
      <c r="AH254" s="174"/>
      <c r="AI254" s="174"/>
      <c r="AJ254" s="175" t="s">
        <v>3</v>
      </c>
      <c r="AK254" s="175"/>
      <c r="AL254" s="175"/>
      <c r="AM254" s="175"/>
    </row>
  </sheetData>
  <sheetProtection/>
  <mergeCells count="27">
    <mergeCell ref="E1:E2"/>
    <mergeCell ref="A56:A57"/>
    <mergeCell ref="B56:B57"/>
    <mergeCell ref="C56:C57"/>
    <mergeCell ref="D56:D57"/>
    <mergeCell ref="A1:C1"/>
    <mergeCell ref="A2:C2"/>
    <mergeCell ref="C254:E254"/>
    <mergeCell ref="D1:D2"/>
    <mergeCell ref="A239:AN239"/>
    <mergeCell ref="A240:AN240"/>
    <mergeCell ref="A241:Y241"/>
    <mergeCell ref="A243:AQ243"/>
    <mergeCell ref="A244:AO244"/>
    <mergeCell ref="E56:E57"/>
    <mergeCell ref="A249:O249"/>
    <mergeCell ref="J254:AA254"/>
    <mergeCell ref="G254:H254"/>
    <mergeCell ref="A245:Y245"/>
    <mergeCell ref="AB254:AE254"/>
    <mergeCell ref="A246:AP246"/>
    <mergeCell ref="A247:AN247"/>
    <mergeCell ref="A250:O250"/>
    <mergeCell ref="A252:E252"/>
    <mergeCell ref="G252:AI252"/>
    <mergeCell ref="AF254:AI254"/>
    <mergeCell ref="AJ254:AM254"/>
  </mergeCells>
  <printOptions/>
  <pageMargins left="0" right="0" top="0" bottom="0" header="0.31496062992125984" footer="0.31496062992125984"/>
  <pageSetup horizontalDpi="600" verticalDpi="600" orientation="portrait" paperSize="9" scale="62" r:id="rId1"/>
  <rowBreaks count="3" manualBreakCount="3">
    <brk id="45" max="4" man="1"/>
    <brk id="93" max="4" man="1"/>
    <brk id="2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2015-01-21T10:02:29Z</cp:lastPrinted>
  <dcterms:created xsi:type="dcterms:W3CDTF">2010-11-26T07:12:57Z</dcterms:created>
  <dcterms:modified xsi:type="dcterms:W3CDTF">2015-01-21T10:03:59Z</dcterms:modified>
  <cp:category/>
  <cp:version/>
  <cp:contentType/>
  <cp:contentStatus/>
</cp:coreProperties>
</file>